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65386" windowWidth="7155" windowHeight="8895" activeTab="0"/>
  </bookViews>
  <sheets>
    <sheet name="バーモント" sheetId="1" r:id="rId1"/>
    <sheet name="タイムテーブル・審判割 (2)" sheetId="2" r:id="rId2"/>
  </sheets>
  <definedNames>
    <definedName name="_xlnm.Print_Area" localSheetId="1">'タイムテーブル・審判割 (2)'!$A$1:$U$44</definedName>
    <definedName name="_xlnm.Print_Area" localSheetId="0">'バーモント'!$A$1:$CD$84</definedName>
  </definedNames>
  <calcPr fullCalcOnLoad="1"/>
</workbook>
</file>

<file path=xl/sharedStrings.xml><?xml version="1.0" encoding="utf-8"?>
<sst xmlns="http://schemas.openxmlformats.org/spreadsheetml/2006/main" count="413" uniqueCount="146">
  <si>
    <t>-</t>
  </si>
  <si>
    <t>勝</t>
  </si>
  <si>
    <t>負</t>
  </si>
  <si>
    <t>分</t>
  </si>
  <si>
    <t>順位</t>
  </si>
  <si>
    <t>タイムテーブル・審判割当表</t>
  </si>
  <si>
    <t>Ａ</t>
  </si>
  <si>
    <t>会場</t>
  </si>
  <si>
    <t>大会名</t>
  </si>
  <si>
    <t>大会年月日</t>
  </si>
  <si>
    <t>No</t>
  </si>
  <si>
    <t>Kickoff</t>
  </si>
  <si>
    <t>月/日</t>
  </si>
  <si>
    <t>結果</t>
  </si>
  <si>
    <t>チーム名</t>
  </si>
  <si>
    <t>主審</t>
  </si>
  <si>
    <t>副審</t>
  </si>
  <si>
    <t>ﾌﾞﾛｯｸ</t>
  </si>
  <si>
    <t>予選リーグ</t>
  </si>
  <si>
    <t>A</t>
  </si>
  <si>
    <t>別紙</t>
  </si>
  <si>
    <t>試合会場(予選リ－グ)</t>
  </si>
  <si>
    <t>運営・接待</t>
  </si>
  <si>
    <t>B</t>
  </si>
  <si>
    <t>会場設営</t>
  </si>
  <si>
    <t>得点</t>
  </si>
  <si>
    <t>失点</t>
  </si>
  <si>
    <t>勝点</t>
  </si>
  <si>
    <t>恵み野</t>
  </si>
  <si>
    <t>北広島</t>
  </si>
  <si>
    <t>高台</t>
  </si>
  <si>
    <t>恵庭</t>
  </si>
  <si>
    <t>和光</t>
  </si>
  <si>
    <t>大曲</t>
  </si>
  <si>
    <t>稲穂</t>
  </si>
  <si>
    <t>自由ヶ丘</t>
  </si>
  <si>
    <t>北陽</t>
  </si>
  <si>
    <t>西の里</t>
  </si>
  <si>
    <t>向陽台</t>
  </si>
  <si>
    <t>祝梅</t>
  </si>
  <si>
    <t>優勝</t>
  </si>
  <si>
    <t>４チ－ム</t>
  </si>
  <si>
    <t>C</t>
  </si>
  <si>
    <t>D</t>
  </si>
  <si>
    <t>DOHTO</t>
  </si>
  <si>
    <t>4A</t>
  </si>
  <si>
    <t>2A</t>
  </si>
  <si>
    <t>6A</t>
  </si>
  <si>
    <t>4B</t>
  </si>
  <si>
    <t>2B</t>
  </si>
  <si>
    <t>6B</t>
  </si>
  <si>
    <t>5A</t>
  </si>
  <si>
    <t>3A</t>
  </si>
  <si>
    <t>7A</t>
  </si>
  <si>
    <t>5B</t>
  </si>
  <si>
    <t>3B</t>
  </si>
  <si>
    <t>7B</t>
  </si>
  <si>
    <t>Ａブロック</t>
  </si>
  <si>
    <t>☆</t>
  </si>
  <si>
    <t>得失点差</t>
  </si>
  <si>
    <t>☆</t>
  </si>
  <si>
    <t>-</t>
  </si>
  <si>
    <t>☆</t>
  </si>
  <si>
    <t>Ｂブロック</t>
  </si>
  <si>
    <t>３チ－ム</t>
  </si>
  <si>
    <t>Ｃブロック</t>
  </si>
  <si>
    <t>PK</t>
  </si>
  <si>
    <t>Ｄブロック</t>
  </si>
  <si>
    <t>☆</t>
  </si>
  <si>
    <t>※タイムテーブル及び審判割り当て表は別紙</t>
  </si>
  <si>
    <t>8A</t>
  </si>
  <si>
    <t>8B</t>
  </si>
  <si>
    <t>協会</t>
  </si>
  <si>
    <t>-</t>
  </si>
  <si>
    <t>PK</t>
  </si>
  <si>
    <t>-</t>
  </si>
  <si>
    <t>EX</t>
  </si>
  <si>
    <t>PK</t>
  </si>
  <si>
    <t>平成24年10月27日（土）・28日（日）</t>
  </si>
  <si>
    <t>バーモントカップ　第２２回全日本少年フットサル大会千歳地区予選</t>
  </si>
  <si>
    <t>Ａ</t>
  </si>
  <si>
    <t>Ｂ</t>
  </si>
  <si>
    <t>全チーム</t>
  </si>
  <si>
    <t>２審</t>
  </si>
  <si>
    <t>ｵﾌｨｼｬﾙ</t>
  </si>
  <si>
    <t>記録</t>
  </si>
  <si>
    <t>予選リーグ（北広島市総合体育館）</t>
  </si>
  <si>
    <t>決勝トーナメント（恵庭市島松体育館）</t>
  </si>
  <si>
    <t>交流</t>
  </si>
  <si>
    <t>１回戦</t>
  </si>
  <si>
    <t>準決勝</t>
  </si>
  <si>
    <t>３位決定戦</t>
  </si>
  <si>
    <t>決勝戦</t>
  </si>
  <si>
    <t>準優勝</t>
  </si>
  <si>
    <t>３位</t>
  </si>
  <si>
    <t>４位</t>
  </si>
  <si>
    <t>最優秀</t>
  </si>
  <si>
    <t>優秀</t>
  </si>
  <si>
    <t>北広島市総合体育館
恵庭市島松体育館</t>
  </si>
  <si>
    <t>３位決定戦　アップ時間</t>
  </si>
  <si>
    <t>決勝戦　アップ時間</t>
  </si>
  <si>
    <t>敢闘賞</t>
  </si>
  <si>
    <t>北陽</t>
  </si>
  <si>
    <t>祝梅</t>
  </si>
  <si>
    <t>1A</t>
  </si>
  <si>
    <t>DOHTO</t>
  </si>
  <si>
    <t>オフィシャル</t>
  </si>
  <si>
    <t>松谷</t>
  </si>
  <si>
    <t>和光</t>
  </si>
  <si>
    <t>DOHTO</t>
  </si>
  <si>
    <t>井田</t>
  </si>
  <si>
    <t>恵庭</t>
  </si>
  <si>
    <t>自由ヶ丘</t>
  </si>
  <si>
    <t>北陽</t>
  </si>
  <si>
    <t>祝梅</t>
  </si>
  <si>
    <t>ＤＯＨＴＯ</t>
  </si>
  <si>
    <t>DOHTO</t>
  </si>
  <si>
    <t>９負</t>
  </si>
  <si>
    <t>１１負</t>
  </si>
  <si>
    <t>１０負</t>
  </si>
  <si>
    <t>１２負</t>
  </si>
  <si>
    <t>当該チーム</t>
  </si>
  <si>
    <t>4PK3</t>
  </si>
  <si>
    <t>5PK3</t>
  </si>
  <si>
    <t>DOHTO</t>
  </si>
  <si>
    <t>4PK1</t>
  </si>
  <si>
    <t>FC大曲ジュニア</t>
  </si>
  <si>
    <t>DOHTO　Jr　U-12</t>
  </si>
  <si>
    <t>北陽サッカースポーツ少年団</t>
  </si>
  <si>
    <t>千歳高台サッカースポーツ少年団</t>
  </si>
  <si>
    <t>和光FC</t>
  </si>
  <si>
    <t>祝梅サッカースポーツ少年団</t>
  </si>
  <si>
    <t>恵庭FC</t>
  </si>
  <si>
    <t>恵み野サッカースポーツ少年団</t>
  </si>
  <si>
    <t>田中　翔</t>
  </si>
  <si>
    <t>松谷　行純</t>
  </si>
  <si>
    <t>吉崎　大翔</t>
  </si>
  <si>
    <t>木村　康成</t>
  </si>
  <si>
    <t>松澤　和希</t>
  </si>
  <si>
    <t>三浦　雄平</t>
  </si>
  <si>
    <t>吉田　健人</t>
  </si>
  <si>
    <t>中村　幹太</t>
  </si>
  <si>
    <t>木曾　拓真</t>
  </si>
  <si>
    <t>第１代表</t>
  </si>
  <si>
    <t>第２代表</t>
  </si>
  <si>
    <t>第３代表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</si>
</sst>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m/d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1"/>
      <name val="HGﾌﾞｰｹ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23" borderId="0" xfId="0" applyFill="1" applyAlignment="1">
      <alignment/>
    </xf>
    <xf numFmtId="0" fontId="0" fillId="23" borderId="10" xfId="0" applyFill="1" applyBorder="1" applyAlignment="1">
      <alignment/>
    </xf>
    <xf numFmtId="0" fontId="0" fillId="23" borderId="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distributed"/>
    </xf>
    <xf numFmtId="0" fontId="11" fillId="0" borderId="16" xfId="0" applyFont="1" applyBorder="1" applyAlignment="1">
      <alignment vertical="center"/>
    </xf>
    <xf numFmtId="0" fontId="16" fillId="0" borderId="0" xfId="0" applyFont="1" applyAlignment="1">
      <alignment horizontal="center" vertical="distributed"/>
    </xf>
    <xf numFmtId="0" fontId="16" fillId="0" borderId="0" xfId="0" applyFont="1" applyBorder="1" applyAlignment="1">
      <alignment horizontal="distributed" vertical="distributed"/>
    </xf>
    <xf numFmtId="0" fontId="16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distributed" vertical="center" indent="1"/>
    </xf>
    <xf numFmtId="0" fontId="0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0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 quotePrefix="1">
      <alignment horizontal="distributed" vertical="center" indent="1"/>
    </xf>
    <xf numFmtId="0" fontId="2" fillId="0" borderId="13" xfId="0" applyFont="1" applyBorder="1" applyAlignment="1" quotePrefix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0" xfId="0" applyFont="1" applyBorder="1" applyAlignment="1" quotePrefix="1">
      <alignment horizontal="distributed" vertical="center" indent="1"/>
    </xf>
    <xf numFmtId="0" fontId="2" fillId="0" borderId="15" xfId="0" applyFont="1" applyBorder="1" applyAlignment="1" quotePrefix="1">
      <alignment horizontal="distributed" vertical="center" indent="1"/>
    </xf>
    <xf numFmtId="0" fontId="2" fillId="0" borderId="33" xfId="0" applyFont="1" applyBorder="1" applyAlignment="1" quotePrefix="1">
      <alignment horizontal="distributed" vertical="center" indent="1"/>
    </xf>
    <xf numFmtId="0" fontId="2" fillId="0" borderId="14" xfId="0" applyFont="1" applyBorder="1" applyAlignment="1" quotePrefix="1">
      <alignment horizontal="distributed" vertical="center" indent="1"/>
    </xf>
    <xf numFmtId="0" fontId="2" fillId="0" borderId="34" xfId="0" applyFont="1" applyBorder="1" applyAlignment="1" quotePrefix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11" xfId="0" applyFont="1" applyFill="1" applyBorder="1" applyAlignment="1" quotePrefix="1">
      <alignment horizontal="distributed" vertical="center" indent="1"/>
    </xf>
    <xf numFmtId="0" fontId="2" fillId="0" borderId="13" xfId="0" applyFont="1" applyFill="1" applyBorder="1" applyAlignment="1" quotePrefix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 quotePrefix="1">
      <alignment horizontal="distributed" vertical="center" indent="1"/>
    </xf>
    <xf numFmtId="0" fontId="2" fillId="0" borderId="15" xfId="0" applyFont="1" applyFill="1" applyBorder="1" applyAlignment="1" quotePrefix="1">
      <alignment horizontal="distributed" vertical="center" indent="1"/>
    </xf>
    <xf numFmtId="0" fontId="2" fillId="0" borderId="33" xfId="0" applyFont="1" applyFill="1" applyBorder="1" applyAlignment="1" quotePrefix="1">
      <alignment horizontal="distributed" vertical="center" indent="1"/>
    </xf>
    <xf numFmtId="0" fontId="2" fillId="0" borderId="14" xfId="0" applyFont="1" applyFill="1" applyBorder="1" applyAlignment="1" quotePrefix="1">
      <alignment horizontal="distributed" vertical="center" indent="1"/>
    </xf>
    <xf numFmtId="0" fontId="2" fillId="0" borderId="34" xfId="0" applyFont="1" applyFill="1" applyBorder="1" applyAlignment="1" quotePrefix="1">
      <alignment horizontal="distributed" vertical="center" indent="1"/>
    </xf>
    <xf numFmtId="0" fontId="4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 shrinkToFit="1"/>
    </xf>
    <xf numFmtId="0" fontId="5" fillId="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distributed" textRotation="255" wrapText="1" indent="1"/>
    </xf>
    <xf numFmtId="0" fontId="15" fillId="0" borderId="13" xfId="0" applyFont="1" applyBorder="1" applyAlignment="1">
      <alignment horizontal="center" vertical="distributed" textRotation="255" wrapText="1" indent="1"/>
    </xf>
    <xf numFmtId="0" fontId="15" fillId="0" borderId="16" xfId="0" applyFont="1" applyBorder="1" applyAlignment="1">
      <alignment horizontal="center" vertical="distributed" textRotation="255" wrapText="1" indent="1"/>
    </xf>
    <xf numFmtId="0" fontId="15" fillId="0" borderId="15" xfId="0" applyFont="1" applyBorder="1" applyAlignment="1">
      <alignment horizontal="center" vertical="distributed" textRotation="255" wrapText="1" indent="1"/>
    </xf>
    <xf numFmtId="0" fontId="15" fillId="0" borderId="33" xfId="0" applyFont="1" applyBorder="1" applyAlignment="1">
      <alignment horizontal="center" vertical="distributed" textRotation="255" wrapText="1" indent="1"/>
    </xf>
    <xf numFmtId="0" fontId="15" fillId="0" borderId="34" xfId="0" applyFont="1" applyBorder="1" applyAlignment="1">
      <alignment horizontal="center" vertical="distributed" textRotation="255" wrapText="1" inden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20" fontId="0" fillId="8" borderId="22" xfId="0" applyNumberFormat="1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 shrinkToFit="1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6" fontId="0" fillId="0" borderId="16" xfId="0" applyNumberFormat="1" applyFill="1" applyBorder="1" applyAlignment="1" quotePrefix="1">
      <alignment horizontal="center" vertical="center" shrinkToFit="1"/>
    </xf>
    <xf numFmtId="176" fontId="0" fillId="0" borderId="15" xfId="0" applyNumberFormat="1" applyFill="1" applyBorder="1" applyAlignment="1" quotePrefix="1">
      <alignment horizontal="center" vertical="center" shrinkToFit="1"/>
    </xf>
    <xf numFmtId="176" fontId="0" fillId="0" borderId="42" xfId="0" applyNumberFormat="1" applyFill="1" applyBorder="1" applyAlignment="1" quotePrefix="1">
      <alignment horizontal="center" vertical="center" shrinkToFit="1"/>
    </xf>
    <xf numFmtId="176" fontId="0" fillId="0" borderId="46" xfId="0" applyNumberFormat="1" applyFill="1" applyBorder="1" applyAlignment="1" quotePrefix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20" fontId="0" fillId="0" borderId="22" xfId="0" applyNumberForma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6" fontId="0" fillId="0" borderId="12" xfId="0" applyNumberFormat="1" applyFill="1" applyBorder="1" applyAlignment="1" quotePrefix="1">
      <alignment horizontal="center" vertical="center" shrinkToFit="1"/>
    </xf>
    <xf numFmtId="176" fontId="0" fillId="0" borderId="13" xfId="0" applyNumberFormat="1" applyFill="1" applyBorder="1" applyAlignment="1" quotePrefix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36" xfId="0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20" fontId="0" fillId="0" borderId="33" xfId="0" applyNumberForma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distributed" vertical="center" wrapText="1"/>
    </xf>
    <xf numFmtId="0" fontId="0" fillId="0" borderId="58" xfId="0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14" fillId="0" borderId="65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vertical="center"/>
    </xf>
    <xf numFmtId="0" fontId="2" fillId="0" borderId="6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11" fillId="0" borderId="67" xfId="0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59</xdr:row>
      <xdr:rowOff>38100</xdr:rowOff>
    </xdr:from>
    <xdr:to>
      <xdr:col>8</xdr:col>
      <xdr:colOff>9525</xdr:colOff>
      <xdr:row>61</xdr:row>
      <xdr:rowOff>0</xdr:rowOff>
    </xdr:to>
    <xdr:sp>
      <xdr:nvSpPr>
        <xdr:cNvPr id="1" name="中かっこ 1"/>
        <xdr:cNvSpPr>
          <a:spLocks/>
        </xdr:cNvSpPr>
      </xdr:nvSpPr>
      <xdr:spPr>
        <a:xfrm>
          <a:off x="1371600" y="10820400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62</xdr:row>
      <xdr:rowOff>38100</xdr:rowOff>
    </xdr:from>
    <xdr:to>
      <xdr:col>8</xdr:col>
      <xdr:colOff>9525</xdr:colOff>
      <xdr:row>64</xdr:row>
      <xdr:rowOff>0</xdr:rowOff>
    </xdr:to>
    <xdr:sp>
      <xdr:nvSpPr>
        <xdr:cNvPr id="2" name="中かっこ 2"/>
        <xdr:cNvSpPr>
          <a:spLocks/>
        </xdr:cNvSpPr>
      </xdr:nvSpPr>
      <xdr:spPr>
        <a:xfrm>
          <a:off x="1371600" y="11334750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62</xdr:row>
      <xdr:rowOff>38100</xdr:rowOff>
    </xdr:from>
    <xdr:to>
      <xdr:col>13</xdr:col>
      <xdr:colOff>9525</xdr:colOff>
      <xdr:row>64</xdr:row>
      <xdr:rowOff>0</xdr:rowOff>
    </xdr:to>
    <xdr:sp>
      <xdr:nvSpPr>
        <xdr:cNvPr id="3" name="中かっこ 3"/>
        <xdr:cNvSpPr>
          <a:spLocks/>
        </xdr:cNvSpPr>
      </xdr:nvSpPr>
      <xdr:spPr>
        <a:xfrm>
          <a:off x="2752725" y="11334750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56</xdr:row>
      <xdr:rowOff>38100</xdr:rowOff>
    </xdr:from>
    <xdr:to>
      <xdr:col>13</xdr:col>
      <xdr:colOff>9525</xdr:colOff>
      <xdr:row>58</xdr:row>
      <xdr:rowOff>0</xdr:rowOff>
    </xdr:to>
    <xdr:sp>
      <xdr:nvSpPr>
        <xdr:cNvPr id="4" name="中かっこ 4"/>
        <xdr:cNvSpPr>
          <a:spLocks/>
        </xdr:cNvSpPr>
      </xdr:nvSpPr>
      <xdr:spPr>
        <a:xfrm>
          <a:off x="2752725" y="10306050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56</xdr:row>
      <xdr:rowOff>38100</xdr:rowOff>
    </xdr:from>
    <xdr:to>
      <xdr:col>18</xdr:col>
      <xdr:colOff>9525</xdr:colOff>
      <xdr:row>58</xdr:row>
      <xdr:rowOff>0</xdr:rowOff>
    </xdr:to>
    <xdr:sp>
      <xdr:nvSpPr>
        <xdr:cNvPr id="5" name="中かっこ 5"/>
        <xdr:cNvSpPr>
          <a:spLocks/>
        </xdr:cNvSpPr>
      </xdr:nvSpPr>
      <xdr:spPr>
        <a:xfrm>
          <a:off x="4133850" y="10306050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59</xdr:row>
      <xdr:rowOff>38100</xdr:rowOff>
    </xdr:from>
    <xdr:to>
      <xdr:col>18</xdr:col>
      <xdr:colOff>9525</xdr:colOff>
      <xdr:row>61</xdr:row>
      <xdr:rowOff>0</xdr:rowOff>
    </xdr:to>
    <xdr:sp>
      <xdr:nvSpPr>
        <xdr:cNvPr id="6" name="中かっこ 6"/>
        <xdr:cNvSpPr>
          <a:spLocks/>
        </xdr:cNvSpPr>
      </xdr:nvSpPr>
      <xdr:spPr>
        <a:xfrm>
          <a:off x="4133850" y="10820400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31</xdr:row>
      <xdr:rowOff>38100</xdr:rowOff>
    </xdr:from>
    <xdr:to>
      <xdr:col>8</xdr:col>
      <xdr:colOff>9525</xdr:colOff>
      <xdr:row>33</xdr:row>
      <xdr:rowOff>0</xdr:rowOff>
    </xdr:to>
    <xdr:sp>
      <xdr:nvSpPr>
        <xdr:cNvPr id="7" name="中かっこ 7"/>
        <xdr:cNvSpPr>
          <a:spLocks/>
        </xdr:cNvSpPr>
      </xdr:nvSpPr>
      <xdr:spPr>
        <a:xfrm>
          <a:off x="1371600" y="601027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34</xdr:row>
      <xdr:rowOff>38100</xdr:rowOff>
    </xdr:from>
    <xdr:to>
      <xdr:col>8</xdr:col>
      <xdr:colOff>9525</xdr:colOff>
      <xdr:row>36</xdr:row>
      <xdr:rowOff>0</xdr:rowOff>
    </xdr:to>
    <xdr:sp>
      <xdr:nvSpPr>
        <xdr:cNvPr id="8" name="中かっこ 8"/>
        <xdr:cNvSpPr>
          <a:spLocks/>
        </xdr:cNvSpPr>
      </xdr:nvSpPr>
      <xdr:spPr>
        <a:xfrm>
          <a:off x="1371600" y="65246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38100</xdr:rowOff>
    </xdr:from>
    <xdr:to>
      <xdr:col>13</xdr:col>
      <xdr:colOff>9525</xdr:colOff>
      <xdr:row>36</xdr:row>
      <xdr:rowOff>0</xdr:rowOff>
    </xdr:to>
    <xdr:sp>
      <xdr:nvSpPr>
        <xdr:cNvPr id="9" name="中かっこ 9"/>
        <xdr:cNvSpPr>
          <a:spLocks/>
        </xdr:cNvSpPr>
      </xdr:nvSpPr>
      <xdr:spPr>
        <a:xfrm>
          <a:off x="2752725" y="65246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38100</xdr:rowOff>
    </xdr:from>
    <xdr:to>
      <xdr:col>13</xdr:col>
      <xdr:colOff>9525</xdr:colOff>
      <xdr:row>30</xdr:row>
      <xdr:rowOff>0</xdr:rowOff>
    </xdr:to>
    <xdr:sp>
      <xdr:nvSpPr>
        <xdr:cNvPr id="10" name="中かっこ 10"/>
        <xdr:cNvSpPr>
          <a:spLocks/>
        </xdr:cNvSpPr>
      </xdr:nvSpPr>
      <xdr:spPr>
        <a:xfrm>
          <a:off x="2752725" y="54959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28</xdr:row>
      <xdr:rowOff>38100</xdr:rowOff>
    </xdr:from>
    <xdr:to>
      <xdr:col>18</xdr:col>
      <xdr:colOff>9525</xdr:colOff>
      <xdr:row>30</xdr:row>
      <xdr:rowOff>0</xdr:rowOff>
    </xdr:to>
    <xdr:sp>
      <xdr:nvSpPr>
        <xdr:cNvPr id="11" name="中かっこ 11"/>
        <xdr:cNvSpPr>
          <a:spLocks/>
        </xdr:cNvSpPr>
      </xdr:nvSpPr>
      <xdr:spPr>
        <a:xfrm>
          <a:off x="4133850" y="54959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31</xdr:row>
      <xdr:rowOff>38100</xdr:rowOff>
    </xdr:from>
    <xdr:to>
      <xdr:col>18</xdr:col>
      <xdr:colOff>9525</xdr:colOff>
      <xdr:row>33</xdr:row>
      <xdr:rowOff>0</xdr:rowOff>
    </xdr:to>
    <xdr:sp>
      <xdr:nvSpPr>
        <xdr:cNvPr id="12" name="中かっこ 12"/>
        <xdr:cNvSpPr>
          <a:spLocks/>
        </xdr:cNvSpPr>
      </xdr:nvSpPr>
      <xdr:spPr>
        <a:xfrm>
          <a:off x="4133850" y="601027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45</xdr:row>
      <xdr:rowOff>38100</xdr:rowOff>
    </xdr:from>
    <xdr:to>
      <xdr:col>8</xdr:col>
      <xdr:colOff>9525</xdr:colOff>
      <xdr:row>47</xdr:row>
      <xdr:rowOff>0</xdr:rowOff>
    </xdr:to>
    <xdr:sp>
      <xdr:nvSpPr>
        <xdr:cNvPr id="13" name="中かっこ 13"/>
        <xdr:cNvSpPr>
          <a:spLocks/>
        </xdr:cNvSpPr>
      </xdr:nvSpPr>
      <xdr:spPr>
        <a:xfrm>
          <a:off x="1371600" y="841057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48</xdr:row>
      <xdr:rowOff>38100</xdr:rowOff>
    </xdr:from>
    <xdr:to>
      <xdr:col>8</xdr:col>
      <xdr:colOff>9525</xdr:colOff>
      <xdr:row>50</xdr:row>
      <xdr:rowOff>0</xdr:rowOff>
    </xdr:to>
    <xdr:sp>
      <xdr:nvSpPr>
        <xdr:cNvPr id="14" name="中かっこ 14"/>
        <xdr:cNvSpPr>
          <a:spLocks/>
        </xdr:cNvSpPr>
      </xdr:nvSpPr>
      <xdr:spPr>
        <a:xfrm>
          <a:off x="1371600" y="89249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48</xdr:row>
      <xdr:rowOff>38100</xdr:rowOff>
    </xdr:from>
    <xdr:to>
      <xdr:col>13</xdr:col>
      <xdr:colOff>9525</xdr:colOff>
      <xdr:row>50</xdr:row>
      <xdr:rowOff>0</xdr:rowOff>
    </xdr:to>
    <xdr:sp>
      <xdr:nvSpPr>
        <xdr:cNvPr id="15" name="中かっこ 15"/>
        <xdr:cNvSpPr>
          <a:spLocks/>
        </xdr:cNvSpPr>
      </xdr:nvSpPr>
      <xdr:spPr>
        <a:xfrm>
          <a:off x="2752725" y="89249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45</xdr:row>
      <xdr:rowOff>38100</xdr:rowOff>
    </xdr:from>
    <xdr:to>
      <xdr:col>18</xdr:col>
      <xdr:colOff>9525</xdr:colOff>
      <xdr:row>47</xdr:row>
      <xdr:rowOff>0</xdr:rowOff>
    </xdr:to>
    <xdr:sp>
      <xdr:nvSpPr>
        <xdr:cNvPr id="16" name="中かっこ 16"/>
        <xdr:cNvSpPr>
          <a:spLocks/>
        </xdr:cNvSpPr>
      </xdr:nvSpPr>
      <xdr:spPr>
        <a:xfrm>
          <a:off x="4133850" y="841057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42</xdr:row>
      <xdr:rowOff>38100</xdr:rowOff>
    </xdr:from>
    <xdr:to>
      <xdr:col>18</xdr:col>
      <xdr:colOff>9525</xdr:colOff>
      <xdr:row>44</xdr:row>
      <xdr:rowOff>0</xdr:rowOff>
    </xdr:to>
    <xdr:sp>
      <xdr:nvSpPr>
        <xdr:cNvPr id="17" name="中かっこ 17"/>
        <xdr:cNvSpPr>
          <a:spLocks/>
        </xdr:cNvSpPr>
      </xdr:nvSpPr>
      <xdr:spPr>
        <a:xfrm>
          <a:off x="4133850" y="78962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42</xdr:row>
      <xdr:rowOff>38100</xdr:rowOff>
    </xdr:from>
    <xdr:to>
      <xdr:col>13</xdr:col>
      <xdr:colOff>9525</xdr:colOff>
      <xdr:row>44</xdr:row>
      <xdr:rowOff>0</xdr:rowOff>
    </xdr:to>
    <xdr:sp>
      <xdr:nvSpPr>
        <xdr:cNvPr id="18" name="中かっこ 18"/>
        <xdr:cNvSpPr>
          <a:spLocks/>
        </xdr:cNvSpPr>
      </xdr:nvSpPr>
      <xdr:spPr>
        <a:xfrm>
          <a:off x="2752725" y="78962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38100</xdr:rowOff>
    </xdr:from>
    <xdr:to>
      <xdr:col>8</xdr:col>
      <xdr:colOff>9525</xdr:colOff>
      <xdr:row>16</xdr:row>
      <xdr:rowOff>0</xdr:rowOff>
    </xdr:to>
    <xdr:sp>
      <xdr:nvSpPr>
        <xdr:cNvPr id="19" name="中かっこ 19"/>
        <xdr:cNvSpPr>
          <a:spLocks/>
        </xdr:cNvSpPr>
      </xdr:nvSpPr>
      <xdr:spPr>
        <a:xfrm>
          <a:off x="1371600" y="30956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17</xdr:row>
      <xdr:rowOff>38100</xdr:rowOff>
    </xdr:from>
    <xdr:to>
      <xdr:col>8</xdr:col>
      <xdr:colOff>9525</xdr:colOff>
      <xdr:row>19</xdr:row>
      <xdr:rowOff>0</xdr:rowOff>
    </xdr:to>
    <xdr:sp>
      <xdr:nvSpPr>
        <xdr:cNvPr id="20" name="中かっこ 20"/>
        <xdr:cNvSpPr>
          <a:spLocks/>
        </xdr:cNvSpPr>
      </xdr:nvSpPr>
      <xdr:spPr>
        <a:xfrm>
          <a:off x="1371600" y="360997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17</xdr:row>
      <xdr:rowOff>38100</xdr:rowOff>
    </xdr:from>
    <xdr:to>
      <xdr:col>13</xdr:col>
      <xdr:colOff>9525</xdr:colOff>
      <xdr:row>19</xdr:row>
      <xdr:rowOff>0</xdr:rowOff>
    </xdr:to>
    <xdr:sp>
      <xdr:nvSpPr>
        <xdr:cNvPr id="21" name="中かっこ 21"/>
        <xdr:cNvSpPr>
          <a:spLocks/>
        </xdr:cNvSpPr>
      </xdr:nvSpPr>
      <xdr:spPr>
        <a:xfrm>
          <a:off x="2752725" y="360997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11</xdr:row>
      <xdr:rowOff>38100</xdr:rowOff>
    </xdr:from>
    <xdr:to>
      <xdr:col>13</xdr:col>
      <xdr:colOff>9525</xdr:colOff>
      <xdr:row>13</xdr:row>
      <xdr:rowOff>0</xdr:rowOff>
    </xdr:to>
    <xdr:sp>
      <xdr:nvSpPr>
        <xdr:cNvPr id="22" name="中かっこ 22"/>
        <xdr:cNvSpPr>
          <a:spLocks/>
        </xdr:cNvSpPr>
      </xdr:nvSpPr>
      <xdr:spPr>
        <a:xfrm>
          <a:off x="2752725" y="258127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11</xdr:row>
      <xdr:rowOff>38100</xdr:rowOff>
    </xdr:from>
    <xdr:to>
      <xdr:col>18</xdr:col>
      <xdr:colOff>9525</xdr:colOff>
      <xdr:row>13</xdr:row>
      <xdr:rowOff>0</xdr:rowOff>
    </xdr:to>
    <xdr:sp>
      <xdr:nvSpPr>
        <xdr:cNvPr id="23" name="中かっこ 23"/>
        <xdr:cNvSpPr>
          <a:spLocks/>
        </xdr:cNvSpPr>
      </xdr:nvSpPr>
      <xdr:spPr>
        <a:xfrm>
          <a:off x="4133850" y="258127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14</xdr:row>
      <xdr:rowOff>38100</xdr:rowOff>
    </xdr:from>
    <xdr:to>
      <xdr:col>18</xdr:col>
      <xdr:colOff>9525</xdr:colOff>
      <xdr:row>16</xdr:row>
      <xdr:rowOff>0</xdr:rowOff>
    </xdr:to>
    <xdr:sp>
      <xdr:nvSpPr>
        <xdr:cNvPr id="24" name="中かっこ 24"/>
        <xdr:cNvSpPr>
          <a:spLocks/>
        </xdr:cNvSpPr>
      </xdr:nvSpPr>
      <xdr:spPr>
        <a:xfrm>
          <a:off x="4133850" y="30956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38100</xdr:rowOff>
    </xdr:from>
    <xdr:to>
      <xdr:col>8</xdr:col>
      <xdr:colOff>9525</xdr:colOff>
      <xdr:row>22</xdr:row>
      <xdr:rowOff>0</xdr:rowOff>
    </xdr:to>
    <xdr:sp>
      <xdr:nvSpPr>
        <xdr:cNvPr id="25" name="中かっこ 20"/>
        <xdr:cNvSpPr>
          <a:spLocks/>
        </xdr:cNvSpPr>
      </xdr:nvSpPr>
      <xdr:spPr>
        <a:xfrm>
          <a:off x="1371600" y="41243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20</xdr:row>
      <xdr:rowOff>38100</xdr:rowOff>
    </xdr:from>
    <xdr:to>
      <xdr:col>13</xdr:col>
      <xdr:colOff>9525</xdr:colOff>
      <xdr:row>22</xdr:row>
      <xdr:rowOff>0</xdr:rowOff>
    </xdr:to>
    <xdr:sp>
      <xdr:nvSpPr>
        <xdr:cNvPr id="26" name="中かっこ 21"/>
        <xdr:cNvSpPr>
          <a:spLocks/>
        </xdr:cNvSpPr>
      </xdr:nvSpPr>
      <xdr:spPr>
        <a:xfrm>
          <a:off x="2752725" y="41243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11</xdr:row>
      <xdr:rowOff>38100</xdr:rowOff>
    </xdr:from>
    <xdr:to>
      <xdr:col>23</xdr:col>
      <xdr:colOff>9525</xdr:colOff>
      <xdr:row>13</xdr:row>
      <xdr:rowOff>0</xdr:rowOff>
    </xdr:to>
    <xdr:sp>
      <xdr:nvSpPr>
        <xdr:cNvPr id="27" name="中かっこ 27"/>
        <xdr:cNvSpPr>
          <a:spLocks/>
        </xdr:cNvSpPr>
      </xdr:nvSpPr>
      <xdr:spPr>
        <a:xfrm>
          <a:off x="5524500" y="2581275"/>
          <a:ext cx="838200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14</xdr:row>
      <xdr:rowOff>38100</xdr:rowOff>
    </xdr:from>
    <xdr:to>
      <xdr:col>23</xdr:col>
      <xdr:colOff>9525</xdr:colOff>
      <xdr:row>16</xdr:row>
      <xdr:rowOff>0</xdr:rowOff>
    </xdr:to>
    <xdr:sp>
      <xdr:nvSpPr>
        <xdr:cNvPr id="28" name="中かっこ 28"/>
        <xdr:cNvSpPr>
          <a:spLocks/>
        </xdr:cNvSpPr>
      </xdr:nvSpPr>
      <xdr:spPr>
        <a:xfrm>
          <a:off x="5524500" y="3095625"/>
          <a:ext cx="838200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17</xdr:row>
      <xdr:rowOff>38100</xdr:rowOff>
    </xdr:from>
    <xdr:to>
      <xdr:col>23</xdr:col>
      <xdr:colOff>9525</xdr:colOff>
      <xdr:row>19</xdr:row>
      <xdr:rowOff>0</xdr:rowOff>
    </xdr:to>
    <xdr:sp>
      <xdr:nvSpPr>
        <xdr:cNvPr id="29" name="中かっこ 29"/>
        <xdr:cNvSpPr>
          <a:spLocks/>
        </xdr:cNvSpPr>
      </xdr:nvSpPr>
      <xdr:spPr>
        <a:xfrm>
          <a:off x="5524500" y="3609975"/>
          <a:ext cx="838200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20</xdr:row>
      <xdr:rowOff>38100</xdr:rowOff>
    </xdr:from>
    <xdr:to>
      <xdr:col>18</xdr:col>
      <xdr:colOff>9525</xdr:colOff>
      <xdr:row>22</xdr:row>
      <xdr:rowOff>0</xdr:rowOff>
    </xdr:to>
    <xdr:sp>
      <xdr:nvSpPr>
        <xdr:cNvPr id="30" name="中かっこ 21"/>
        <xdr:cNvSpPr>
          <a:spLocks/>
        </xdr:cNvSpPr>
      </xdr:nvSpPr>
      <xdr:spPr>
        <a:xfrm>
          <a:off x="4133850" y="4124325"/>
          <a:ext cx="847725" cy="3048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38</xdr:row>
      <xdr:rowOff>38100</xdr:rowOff>
    </xdr:from>
    <xdr:to>
      <xdr:col>41</xdr:col>
      <xdr:colOff>9525</xdr:colOff>
      <xdr:row>40</xdr:row>
      <xdr:rowOff>28575</xdr:rowOff>
    </xdr:to>
    <xdr:sp>
      <xdr:nvSpPr>
        <xdr:cNvPr id="31" name="中かっこ 56"/>
        <xdr:cNvSpPr>
          <a:spLocks/>
        </xdr:cNvSpPr>
      </xdr:nvSpPr>
      <xdr:spPr>
        <a:xfrm>
          <a:off x="10801350" y="7210425"/>
          <a:ext cx="933450" cy="333375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266700</xdr:colOff>
      <xdr:row>38</xdr:row>
      <xdr:rowOff>38100</xdr:rowOff>
    </xdr:from>
    <xdr:to>
      <xdr:col>54</xdr:col>
      <xdr:colOff>9525</xdr:colOff>
      <xdr:row>40</xdr:row>
      <xdr:rowOff>28575</xdr:rowOff>
    </xdr:to>
    <xdr:sp>
      <xdr:nvSpPr>
        <xdr:cNvPr id="32" name="中かっこ 57"/>
        <xdr:cNvSpPr>
          <a:spLocks/>
        </xdr:cNvSpPr>
      </xdr:nvSpPr>
      <xdr:spPr>
        <a:xfrm>
          <a:off x="14087475" y="7210425"/>
          <a:ext cx="895350" cy="333375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266700</xdr:colOff>
      <xdr:row>38</xdr:row>
      <xdr:rowOff>38100</xdr:rowOff>
    </xdr:from>
    <xdr:to>
      <xdr:col>66</xdr:col>
      <xdr:colOff>9525</xdr:colOff>
      <xdr:row>40</xdr:row>
      <xdr:rowOff>28575</xdr:rowOff>
    </xdr:to>
    <xdr:sp>
      <xdr:nvSpPr>
        <xdr:cNvPr id="33" name="中かっこ 58"/>
        <xdr:cNvSpPr>
          <a:spLocks/>
        </xdr:cNvSpPr>
      </xdr:nvSpPr>
      <xdr:spPr>
        <a:xfrm>
          <a:off x="17173575" y="7210425"/>
          <a:ext cx="895350" cy="333375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266700</xdr:colOff>
      <xdr:row>27</xdr:row>
      <xdr:rowOff>38100</xdr:rowOff>
    </xdr:from>
    <xdr:to>
      <xdr:col>48</xdr:col>
      <xdr:colOff>9525</xdr:colOff>
      <xdr:row>29</xdr:row>
      <xdr:rowOff>28575</xdr:rowOff>
    </xdr:to>
    <xdr:sp>
      <xdr:nvSpPr>
        <xdr:cNvPr id="34" name="中かっこ 60"/>
        <xdr:cNvSpPr>
          <a:spLocks/>
        </xdr:cNvSpPr>
      </xdr:nvSpPr>
      <xdr:spPr>
        <a:xfrm>
          <a:off x="12430125" y="5324475"/>
          <a:ext cx="1123950" cy="333375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266700</xdr:colOff>
      <xdr:row>27</xdr:row>
      <xdr:rowOff>38100</xdr:rowOff>
    </xdr:from>
    <xdr:to>
      <xdr:col>73</xdr:col>
      <xdr:colOff>9525</xdr:colOff>
      <xdr:row>29</xdr:row>
      <xdr:rowOff>28575</xdr:rowOff>
    </xdr:to>
    <xdr:sp>
      <xdr:nvSpPr>
        <xdr:cNvPr id="35" name="中かっこ 62"/>
        <xdr:cNvSpPr>
          <a:spLocks/>
        </xdr:cNvSpPr>
      </xdr:nvSpPr>
      <xdr:spPr>
        <a:xfrm>
          <a:off x="18878550" y="5324475"/>
          <a:ext cx="1123950" cy="333375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266700</xdr:colOff>
      <xdr:row>38</xdr:row>
      <xdr:rowOff>38100</xdr:rowOff>
    </xdr:from>
    <xdr:to>
      <xdr:col>79</xdr:col>
      <xdr:colOff>9525</xdr:colOff>
      <xdr:row>40</xdr:row>
      <xdr:rowOff>28575</xdr:rowOff>
    </xdr:to>
    <xdr:sp>
      <xdr:nvSpPr>
        <xdr:cNvPr id="36" name="中かっこ 67"/>
        <xdr:cNvSpPr>
          <a:spLocks/>
        </xdr:cNvSpPr>
      </xdr:nvSpPr>
      <xdr:spPr>
        <a:xfrm>
          <a:off x="20535900" y="7210425"/>
          <a:ext cx="1123950" cy="333375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219075</xdr:colOff>
      <xdr:row>16</xdr:row>
      <xdr:rowOff>38100</xdr:rowOff>
    </xdr:from>
    <xdr:to>
      <xdr:col>60</xdr:col>
      <xdr:colOff>57150</xdr:colOff>
      <xdr:row>21</xdr:row>
      <xdr:rowOff>95250</xdr:rowOff>
    </xdr:to>
    <xdr:sp>
      <xdr:nvSpPr>
        <xdr:cNvPr id="37" name="中かっこ 70"/>
        <xdr:cNvSpPr>
          <a:spLocks/>
        </xdr:cNvSpPr>
      </xdr:nvSpPr>
      <xdr:spPr>
        <a:xfrm>
          <a:off x="15468600" y="3438525"/>
          <a:ext cx="1219200" cy="9144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219075</xdr:colOff>
      <xdr:row>26</xdr:row>
      <xdr:rowOff>38100</xdr:rowOff>
    </xdr:from>
    <xdr:to>
      <xdr:col>60</xdr:col>
      <xdr:colOff>57150</xdr:colOff>
      <xdr:row>31</xdr:row>
      <xdr:rowOff>95250</xdr:rowOff>
    </xdr:to>
    <xdr:sp>
      <xdr:nvSpPr>
        <xdr:cNvPr id="38" name="中かっこ 41"/>
        <xdr:cNvSpPr>
          <a:spLocks/>
        </xdr:cNvSpPr>
      </xdr:nvSpPr>
      <xdr:spPr>
        <a:xfrm>
          <a:off x="15468600" y="5153025"/>
          <a:ext cx="1219200" cy="914400"/>
        </a:xfrm>
        <a:prstGeom prst="brace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4"/>
  <sheetViews>
    <sheetView tabSelected="1" view="pageBreakPreview" zoomScale="60" zoomScalePageLayoutView="0" workbookViewId="0" topLeftCell="J7">
      <selection activeCell="AN55" sqref="AM55:AN55"/>
    </sheetView>
  </sheetViews>
  <sheetFormatPr defaultColWidth="3.625" defaultRowHeight="13.5"/>
  <cols>
    <col min="1" max="24" width="3.625" style="10" customWidth="1"/>
    <col min="25" max="32" width="4.625" style="10" customWidth="1"/>
    <col min="33" max="33" width="3.625" style="17" customWidth="1"/>
    <col min="34" max="34" width="2.375" style="10" customWidth="1"/>
    <col min="35" max="40" width="3.625" style="10" customWidth="1"/>
    <col min="41" max="42" width="2.125" style="10" customWidth="1"/>
    <col min="43" max="51" width="3.625" style="10" customWidth="1"/>
    <col min="52" max="53" width="2.125" style="10" customWidth="1"/>
    <col min="54" max="62" width="3.625" style="10" customWidth="1"/>
    <col min="63" max="64" width="2.125" style="10" customWidth="1"/>
    <col min="65" max="79" width="3.625" style="10" customWidth="1"/>
    <col min="80" max="16384" width="3.625" style="10" customWidth="1"/>
  </cols>
  <sheetData>
    <row r="1" spans="1:81" ht="27" customHeight="1">
      <c r="A1" s="147" t="s">
        <v>8</v>
      </c>
      <c r="B1" s="147"/>
      <c r="C1" s="147"/>
      <c r="D1" s="147"/>
      <c r="E1" s="147"/>
      <c r="F1" s="151" t="s">
        <v>79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0" t="s">
        <v>21</v>
      </c>
      <c r="AK1" s="150"/>
      <c r="AL1" s="156" t="s">
        <v>80</v>
      </c>
      <c r="AM1" s="157"/>
      <c r="AN1" s="158" t="s">
        <v>98</v>
      </c>
      <c r="AO1" s="159"/>
      <c r="AP1" s="159"/>
      <c r="AQ1" s="159"/>
      <c r="AR1" s="159"/>
      <c r="AS1" s="159"/>
      <c r="AT1" s="159"/>
      <c r="AU1" s="160"/>
      <c r="AV1" s="116" t="s">
        <v>24</v>
      </c>
      <c r="AW1" s="116"/>
      <c r="AX1" s="116"/>
      <c r="AY1" s="148" t="s">
        <v>82</v>
      </c>
      <c r="AZ1" s="148"/>
      <c r="BA1" s="116"/>
      <c r="BB1" s="116"/>
      <c r="BC1" s="116"/>
      <c r="BD1" s="116"/>
      <c r="BE1" s="116"/>
      <c r="BF1" s="168" t="s">
        <v>22</v>
      </c>
      <c r="BG1" s="169" t="s">
        <v>20</v>
      </c>
      <c r="BH1" s="169"/>
      <c r="BI1" s="169"/>
      <c r="BJ1" s="169"/>
      <c r="BK1" s="169"/>
      <c r="BL1" s="9"/>
      <c r="BT1" s="40"/>
      <c r="BU1" s="40"/>
      <c r="BV1" s="40"/>
      <c r="BW1" s="41"/>
      <c r="BX1" s="42"/>
      <c r="BY1" s="42"/>
      <c r="BZ1" s="42"/>
      <c r="CA1" s="42"/>
      <c r="CB1" s="42"/>
      <c r="CC1" s="41"/>
    </row>
    <row r="2" spans="1:81" ht="26.25" customHeight="1">
      <c r="A2" s="147" t="s">
        <v>9</v>
      </c>
      <c r="B2" s="147"/>
      <c r="C2" s="147"/>
      <c r="D2" s="147"/>
      <c r="E2" s="147"/>
      <c r="F2" s="152" t="s">
        <v>78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0"/>
      <c r="AK2" s="150"/>
      <c r="AL2" s="164" t="s">
        <v>81</v>
      </c>
      <c r="AM2" s="165"/>
      <c r="AN2" s="161"/>
      <c r="AO2" s="162"/>
      <c r="AP2" s="162"/>
      <c r="AQ2" s="162"/>
      <c r="AR2" s="162"/>
      <c r="AS2" s="162"/>
      <c r="AT2" s="162"/>
      <c r="AU2" s="163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68"/>
      <c r="BG2" s="149" t="s">
        <v>20</v>
      </c>
      <c r="BH2" s="149"/>
      <c r="BI2" s="149"/>
      <c r="BJ2" s="149"/>
      <c r="BK2" s="149"/>
      <c r="BL2" s="9"/>
      <c r="BT2" s="40"/>
      <c r="BU2" s="40"/>
      <c r="BV2" s="40"/>
      <c r="BW2" s="41"/>
      <c r="BX2" s="21"/>
      <c r="BY2" s="23"/>
      <c r="BZ2" s="21"/>
      <c r="CA2" s="21"/>
      <c r="CB2" s="23"/>
      <c r="CC2" s="21"/>
    </row>
    <row r="3" spans="1:81" ht="26.25" customHeight="1" thickBot="1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6"/>
      <c r="AI3" s="3"/>
      <c r="AJ3" s="11"/>
      <c r="AK3" s="11"/>
      <c r="AL3" s="12"/>
      <c r="AM3" s="12"/>
      <c r="AN3" s="12"/>
      <c r="AO3" s="12"/>
      <c r="AP3" s="12"/>
      <c r="AQ3" s="12"/>
      <c r="AR3" s="12"/>
      <c r="AS3" s="12"/>
      <c r="AT3" s="13"/>
      <c r="AU3" s="12"/>
      <c r="AV3" s="12"/>
      <c r="AW3" s="12"/>
      <c r="AX3" s="13"/>
      <c r="AY3" s="12"/>
      <c r="AZ3" s="12"/>
      <c r="BA3" s="12"/>
      <c r="BB3" s="12"/>
      <c r="BC3" s="12"/>
      <c r="BD3" s="12"/>
      <c r="BE3" s="12"/>
      <c r="BF3" s="13"/>
      <c r="BG3" s="12"/>
      <c r="BH3" s="12"/>
      <c r="BI3" s="12"/>
      <c r="BJ3" s="12"/>
      <c r="BK3" s="12"/>
      <c r="BL3" s="9"/>
      <c r="BT3" s="40"/>
      <c r="BU3" s="40"/>
      <c r="BV3" s="41"/>
      <c r="BW3" s="40"/>
      <c r="BX3" s="21"/>
      <c r="BY3" s="23"/>
      <c r="BZ3" s="21"/>
      <c r="CA3" s="21"/>
      <c r="CB3" s="23"/>
      <c r="CC3" s="21"/>
    </row>
    <row r="4" spans="1:81" ht="26.25" customHeight="1" thickBot="1">
      <c r="A4" s="153" t="s">
        <v>18</v>
      </c>
      <c r="B4" s="154"/>
      <c r="C4" s="154"/>
      <c r="D4" s="154"/>
      <c r="E4" s="154"/>
      <c r="F4" s="154"/>
      <c r="G4" s="154"/>
      <c r="H4" s="154"/>
      <c r="I4" s="15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V4" s="43"/>
      <c r="BT4" s="40"/>
      <c r="BU4" s="40"/>
      <c r="BV4" s="40"/>
      <c r="BW4" s="41"/>
      <c r="BX4" s="21"/>
      <c r="BY4" s="23"/>
      <c r="BZ4" s="21"/>
      <c r="CA4" s="21"/>
      <c r="CB4" s="23"/>
      <c r="CC4" s="21"/>
    </row>
    <row r="5" spans="72:81" ht="13.5" customHeight="1">
      <c r="BT5" s="40"/>
      <c r="BU5" s="40"/>
      <c r="BV5" s="40"/>
      <c r="BW5" s="41"/>
      <c r="BX5" s="21"/>
      <c r="BY5" s="21"/>
      <c r="BZ5" s="21"/>
      <c r="CA5" s="21"/>
      <c r="CB5" s="21"/>
      <c r="CC5" s="21"/>
    </row>
    <row r="6" spans="72:81" ht="13.5" customHeight="1">
      <c r="BT6" s="40"/>
      <c r="BU6" s="40"/>
      <c r="BV6" s="40"/>
      <c r="BW6" s="41"/>
      <c r="BX6" s="21"/>
      <c r="BY6" s="21"/>
      <c r="BZ6" s="21"/>
      <c r="CA6" s="21"/>
      <c r="CB6" s="21"/>
      <c r="CC6" s="21"/>
    </row>
    <row r="7" spans="1:79" ht="13.5" customHeight="1">
      <c r="A7" s="131" t="s">
        <v>57</v>
      </c>
      <c r="B7" s="131"/>
      <c r="C7" s="131"/>
      <c r="D7" s="131"/>
      <c r="H7" s="10" t="s">
        <v>41</v>
      </c>
      <c r="AB7" s="18"/>
      <c r="BZ7" s="21"/>
      <c r="CA7" s="21"/>
    </row>
    <row r="8" spans="1:81" ht="13.5" customHeight="1">
      <c r="A8" s="131"/>
      <c r="B8" s="131"/>
      <c r="C8" s="131"/>
      <c r="D8" s="131"/>
      <c r="AB8" s="18"/>
      <c r="BT8" s="44"/>
      <c r="BU8" s="44"/>
      <c r="BV8" s="44"/>
      <c r="BW8" s="44"/>
      <c r="BX8" s="44"/>
      <c r="BZ8" s="21"/>
      <c r="CA8" s="21"/>
      <c r="CB8" s="45"/>
      <c r="CC8" s="44"/>
    </row>
    <row r="9" spans="1:75" ht="13.5" customHeight="1" thickBot="1">
      <c r="A9" s="131" t="s">
        <v>58</v>
      </c>
      <c r="B9" s="131"/>
      <c r="C9" s="131"/>
      <c r="D9" s="131"/>
      <c r="E9" s="122" t="str">
        <f>A11</f>
        <v>西の里</v>
      </c>
      <c r="F9" s="134"/>
      <c r="G9" s="134"/>
      <c r="H9" s="134"/>
      <c r="I9" s="135"/>
      <c r="J9" s="122" t="str">
        <f>A14</f>
        <v>稲穂</v>
      </c>
      <c r="K9" s="134"/>
      <c r="L9" s="134"/>
      <c r="M9" s="134"/>
      <c r="N9" s="135"/>
      <c r="O9" s="122" t="str">
        <f>A17</f>
        <v>大曲</v>
      </c>
      <c r="P9" s="134"/>
      <c r="Q9" s="134"/>
      <c r="R9" s="134"/>
      <c r="S9" s="135"/>
      <c r="T9" s="122" t="str">
        <f>A20</f>
        <v>恵み野</v>
      </c>
      <c r="U9" s="134"/>
      <c r="V9" s="134"/>
      <c r="W9" s="134"/>
      <c r="X9" s="135"/>
      <c r="Y9" s="94" t="s">
        <v>1</v>
      </c>
      <c r="Z9" s="94" t="s">
        <v>2</v>
      </c>
      <c r="AA9" s="94" t="s">
        <v>3</v>
      </c>
      <c r="AB9" s="94" t="s">
        <v>25</v>
      </c>
      <c r="AC9" s="94" t="s">
        <v>26</v>
      </c>
      <c r="AD9" s="95" t="s">
        <v>59</v>
      </c>
      <c r="AE9" s="94" t="s">
        <v>27</v>
      </c>
      <c r="AF9" s="94" t="s">
        <v>4</v>
      </c>
      <c r="AI9" s="42"/>
      <c r="AJ9" s="42"/>
      <c r="AK9" s="42"/>
      <c r="AL9" s="41"/>
      <c r="AM9" s="40"/>
      <c r="AN9" s="40"/>
      <c r="AO9" s="40"/>
      <c r="AP9" s="40"/>
      <c r="AQ9" s="41"/>
      <c r="AR9" s="42"/>
      <c r="AS9" s="42"/>
      <c r="AT9" s="42"/>
      <c r="AU9" s="42"/>
      <c r="AV9" s="42"/>
      <c r="AW9" s="41"/>
      <c r="AX9" s="40"/>
      <c r="AY9" s="40"/>
      <c r="AZ9" s="40"/>
      <c r="BA9" s="41"/>
      <c r="BB9" s="41"/>
      <c r="BC9" s="41"/>
      <c r="BD9" s="46"/>
      <c r="BE9" s="46"/>
      <c r="BF9" s="46"/>
      <c r="BG9" s="46"/>
      <c r="BH9" s="46"/>
      <c r="BI9" s="41"/>
      <c r="BJ9" s="41"/>
      <c r="BK9" s="41"/>
      <c r="BL9" s="41"/>
      <c r="BM9" s="41"/>
      <c r="BN9" s="41"/>
      <c r="BO9" s="41"/>
      <c r="BP9" s="41"/>
      <c r="BQ9" s="47"/>
      <c r="BR9" s="47"/>
      <c r="BS9" s="47"/>
      <c r="BT9" s="47"/>
      <c r="BU9" s="47"/>
      <c r="BV9" s="47"/>
      <c r="BW9" s="47"/>
    </row>
    <row r="10" spans="1:74" ht="13.5" customHeight="1">
      <c r="A10" s="131"/>
      <c r="B10" s="131"/>
      <c r="C10" s="131"/>
      <c r="D10" s="131"/>
      <c r="E10" s="136"/>
      <c r="F10" s="137"/>
      <c r="G10" s="137"/>
      <c r="H10" s="137"/>
      <c r="I10" s="138"/>
      <c r="J10" s="136"/>
      <c r="K10" s="137"/>
      <c r="L10" s="137"/>
      <c r="M10" s="137"/>
      <c r="N10" s="138"/>
      <c r="O10" s="136"/>
      <c r="P10" s="137"/>
      <c r="Q10" s="137"/>
      <c r="R10" s="137"/>
      <c r="S10" s="138"/>
      <c r="T10" s="136"/>
      <c r="U10" s="137"/>
      <c r="V10" s="137"/>
      <c r="W10" s="137"/>
      <c r="X10" s="138"/>
      <c r="Y10" s="94"/>
      <c r="Z10" s="94"/>
      <c r="AA10" s="94"/>
      <c r="AB10" s="94"/>
      <c r="AC10" s="94"/>
      <c r="AD10" s="96"/>
      <c r="AE10" s="94"/>
      <c r="AF10" s="94"/>
      <c r="AI10" s="42"/>
      <c r="AJ10" s="42"/>
      <c r="AK10" s="42"/>
      <c r="AL10" s="40"/>
      <c r="AM10" s="40"/>
      <c r="AN10" s="40"/>
      <c r="AO10" s="40"/>
      <c r="AP10" s="40"/>
      <c r="AQ10" s="40"/>
      <c r="AR10" s="12"/>
      <c r="AS10" s="48"/>
      <c r="AT10" s="40"/>
      <c r="AU10" s="48"/>
      <c r="AV10" s="48"/>
      <c r="AW10" s="42"/>
      <c r="AX10" s="42"/>
      <c r="AY10" s="42"/>
      <c r="AZ10" s="271" t="s">
        <v>126</v>
      </c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3"/>
      <c r="BN10" s="41"/>
      <c r="BO10" s="41"/>
      <c r="BP10" s="47"/>
      <c r="BQ10" s="47"/>
      <c r="BR10" s="47"/>
      <c r="BS10" s="47"/>
      <c r="BT10" s="47"/>
      <c r="BU10" s="47"/>
      <c r="BV10" s="47"/>
    </row>
    <row r="11" spans="1:74" ht="13.5" customHeight="1">
      <c r="A11" s="122" t="s">
        <v>37</v>
      </c>
      <c r="B11" s="123"/>
      <c r="C11" s="123"/>
      <c r="D11" s="124"/>
      <c r="E11" s="131" t="s">
        <v>60</v>
      </c>
      <c r="F11" s="131"/>
      <c r="G11" s="131"/>
      <c r="H11" s="131"/>
      <c r="I11" s="131"/>
      <c r="J11" s="19" t="str">
        <f>E14</f>
        <v>4A</v>
      </c>
      <c r="K11" s="20"/>
      <c r="L11" s="20" t="str">
        <f>IF(J12="","",IF(J12=N12,"△",IF(J12&gt;N12,"○","●")))</f>
        <v>○</v>
      </c>
      <c r="M11" s="21"/>
      <c r="N11" s="22"/>
      <c r="O11" s="19" t="str">
        <f>E17</f>
        <v>8A</v>
      </c>
      <c r="P11" s="20"/>
      <c r="Q11" s="20" t="str">
        <f>IF(O12="","",IF(O12=S12,"△",IF(O12&gt;S12,"○","●")))</f>
        <v>●</v>
      </c>
      <c r="R11" s="21"/>
      <c r="S11" s="22"/>
      <c r="T11" s="19" t="str">
        <f>E20</f>
        <v>2B</v>
      </c>
      <c r="U11" s="20"/>
      <c r="V11" s="20" t="str">
        <f>IF(T12="","",IF(T12=X12,"△",IF(T12&gt;X12,"○","●")))</f>
        <v>●</v>
      </c>
      <c r="W11" s="21"/>
      <c r="X11" s="22"/>
      <c r="Y11" s="102">
        <f>IF(L11="","",COUNTIF(E11:V11,"○"))</f>
        <v>1</v>
      </c>
      <c r="Z11" s="102">
        <f>IF(L11="","",COUNTIF(F11:W11,"●"))</f>
        <v>2</v>
      </c>
      <c r="AA11" s="102">
        <f>IF(L11="","",COUNTIF(G11:X11,"△"))</f>
        <v>0</v>
      </c>
      <c r="AB11" s="102">
        <f>IF(OR(NOT(E12=""),NOT(J12=""),NOT(O12=""),NOT(T12="")),SUM(E12,J12,O12,T12),"")</f>
        <v>3</v>
      </c>
      <c r="AC11" s="102">
        <f>IF(OR(NOT(I12=""),NOT(N12=""),NOT(X12=""),NOT(X12="")),SUM(I12,N12,S12,X12),"")</f>
        <v>10</v>
      </c>
      <c r="AD11" s="102">
        <f>IF(AB11="","",AB11-AC11)</f>
        <v>-7</v>
      </c>
      <c r="AE11" s="102">
        <f>IF(Y11="","",(Y11*3)+AA11)</f>
        <v>3</v>
      </c>
      <c r="AF11" s="118">
        <f>IF(AE11="","",RANK(AG11,$AG$11:$AG$22))</f>
        <v>3</v>
      </c>
      <c r="AG11" s="119">
        <f>AE11*10000+AD11*100+AB11</f>
        <v>29303</v>
      </c>
      <c r="AI11" s="49"/>
      <c r="AJ11" s="49"/>
      <c r="AK11" s="49"/>
      <c r="AL11" s="41"/>
      <c r="AM11" s="40"/>
      <c r="AN11" s="40"/>
      <c r="AO11" s="40"/>
      <c r="AP11" s="40"/>
      <c r="AQ11" s="41"/>
      <c r="AR11" s="41"/>
      <c r="AS11" s="40"/>
      <c r="AT11" s="40"/>
      <c r="AU11" s="40"/>
      <c r="AV11" s="41"/>
      <c r="AW11" s="42"/>
      <c r="AX11" s="42"/>
      <c r="AY11" s="42"/>
      <c r="AZ11" s="274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6"/>
      <c r="BN11" s="41"/>
      <c r="BO11" s="41"/>
      <c r="BP11" s="47"/>
      <c r="BQ11" s="47"/>
      <c r="BR11" s="47"/>
      <c r="BS11" s="47"/>
      <c r="BT11" s="47"/>
      <c r="BU11" s="47"/>
      <c r="BV11" s="47"/>
    </row>
    <row r="12" spans="1:74" ht="13.5" customHeight="1" thickBot="1">
      <c r="A12" s="125"/>
      <c r="B12" s="126"/>
      <c r="C12" s="126"/>
      <c r="D12" s="127"/>
      <c r="E12" s="131"/>
      <c r="F12" s="131"/>
      <c r="G12" s="131"/>
      <c r="H12" s="131"/>
      <c r="I12" s="131"/>
      <c r="J12" s="103">
        <f>I15</f>
        <v>3</v>
      </c>
      <c r="K12" s="23">
        <f>IF(H15="","",H15)</f>
        <v>1</v>
      </c>
      <c r="L12" s="23" t="s">
        <v>61</v>
      </c>
      <c r="M12" s="23">
        <f>IF(F15="","",F16)</f>
        <v>1</v>
      </c>
      <c r="N12" s="105">
        <f>E15</f>
        <v>1</v>
      </c>
      <c r="O12" s="103">
        <f>I18</f>
        <v>0</v>
      </c>
      <c r="P12" s="23">
        <f>IF(H18="","",H18)</f>
        <v>0</v>
      </c>
      <c r="Q12" s="23" t="s">
        <v>61</v>
      </c>
      <c r="R12" s="23">
        <f>IF(F18="","",F18)</f>
        <v>4</v>
      </c>
      <c r="S12" s="105">
        <f>E18</f>
        <v>7</v>
      </c>
      <c r="T12" s="103">
        <f>I21</f>
        <v>0</v>
      </c>
      <c r="U12" s="23">
        <f>IF(H21="","",H21)</f>
        <v>0</v>
      </c>
      <c r="V12" s="23" t="s">
        <v>61</v>
      </c>
      <c r="W12" s="23">
        <f>IF(F21="","",F21)</f>
        <v>2</v>
      </c>
      <c r="X12" s="105">
        <f>E21</f>
        <v>2</v>
      </c>
      <c r="Y12" s="102"/>
      <c r="Z12" s="102"/>
      <c r="AA12" s="102"/>
      <c r="AB12" s="102"/>
      <c r="AC12" s="102"/>
      <c r="AD12" s="102"/>
      <c r="AE12" s="102"/>
      <c r="AF12" s="118"/>
      <c r="AG12" s="119"/>
      <c r="AI12" s="49"/>
      <c r="AJ12" s="49"/>
      <c r="AK12" s="49"/>
      <c r="AL12" s="41"/>
      <c r="AM12" s="40"/>
      <c r="AN12" s="40"/>
      <c r="AO12" s="40"/>
      <c r="AP12" s="40"/>
      <c r="AQ12" s="41"/>
      <c r="AR12" s="41"/>
      <c r="AS12" s="40"/>
      <c r="AT12" s="40"/>
      <c r="AU12" s="40"/>
      <c r="AV12" s="41"/>
      <c r="AW12" s="42"/>
      <c r="AX12" s="42"/>
      <c r="AY12" s="42"/>
      <c r="AZ12" s="277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9"/>
      <c r="BN12" s="41"/>
      <c r="BO12" s="41"/>
      <c r="BP12" s="47"/>
      <c r="BQ12" s="47"/>
      <c r="BR12" s="47"/>
      <c r="BS12" s="47"/>
      <c r="BT12" s="47"/>
      <c r="BU12" s="47"/>
      <c r="BV12" s="47"/>
    </row>
    <row r="13" spans="1:74" ht="13.5" customHeight="1">
      <c r="A13" s="128"/>
      <c r="B13" s="129"/>
      <c r="C13" s="129"/>
      <c r="D13" s="130"/>
      <c r="E13" s="131"/>
      <c r="F13" s="131"/>
      <c r="G13" s="131"/>
      <c r="H13" s="131"/>
      <c r="I13" s="131"/>
      <c r="J13" s="104"/>
      <c r="K13" s="23">
        <f>IF(H16="","",H16)</f>
        <v>2</v>
      </c>
      <c r="L13" s="24" t="s">
        <v>61</v>
      </c>
      <c r="M13" s="23">
        <f>IF(F16="","",F17)</f>
        <v>0</v>
      </c>
      <c r="N13" s="106"/>
      <c r="O13" s="104"/>
      <c r="P13" s="23">
        <f>IF(H19="","",H19)</f>
        <v>0</v>
      </c>
      <c r="Q13" s="24" t="s">
        <v>61</v>
      </c>
      <c r="R13" s="24">
        <f>IF(F19="","",F19)</f>
        <v>3</v>
      </c>
      <c r="S13" s="106"/>
      <c r="T13" s="104"/>
      <c r="U13" s="23">
        <f>IF(H22="","",H22)</f>
        <v>0</v>
      </c>
      <c r="V13" s="24" t="s">
        <v>61</v>
      </c>
      <c r="W13" s="24">
        <f>IF(F22="","",F22)</f>
        <v>0</v>
      </c>
      <c r="X13" s="106"/>
      <c r="Y13" s="102"/>
      <c r="Z13" s="102"/>
      <c r="AA13" s="102"/>
      <c r="AB13" s="102"/>
      <c r="AC13" s="102"/>
      <c r="AD13" s="102"/>
      <c r="AE13" s="102"/>
      <c r="AF13" s="118"/>
      <c r="AG13" s="119"/>
      <c r="AI13" s="49"/>
      <c r="AJ13" s="49"/>
      <c r="AK13" s="49"/>
      <c r="AL13" s="41"/>
      <c r="AM13" s="40"/>
      <c r="AN13" s="40"/>
      <c r="AO13" s="40"/>
      <c r="AP13" s="40"/>
      <c r="AQ13" s="41"/>
      <c r="AR13" s="41"/>
      <c r="AS13" s="133">
        <f>IF(BD17="","",BD17)</f>
        <v>3</v>
      </c>
      <c r="AT13" s="133"/>
      <c r="AU13" s="40"/>
      <c r="AV13" s="41"/>
      <c r="AW13" s="42"/>
      <c r="AX13" s="42"/>
      <c r="AY13" s="42"/>
      <c r="AZ13" s="42"/>
      <c r="BA13" s="42"/>
      <c r="BB13" s="42"/>
      <c r="BC13" s="46"/>
      <c r="BD13" s="46"/>
      <c r="BE13" s="46"/>
      <c r="BF13" s="301"/>
      <c r="BG13" s="46"/>
      <c r="BH13" s="41"/>
      <c r="BI13" s="41"/>
      <c r="BJ13" s="41"/>
      <c r="BK13" s="41"/>
      <c r="BL13" s="41"/>
      <c r="BM13" s="41"/>
      <c r="BN13" s="41"/>
      <c r="BO13" s="41"/>
      <c r="BP13" s="47"/>
      <c r="BQ13" s="47"/>
      <c r="BR13" s="47"/>
      <c r="BS13" s="47"/>
      <c r="BT13" s="133">
        <f>IF(BI17="","",BI17)</f>
        <v>1</v>
      </c>
      <c r="BU13" s="133"/>
      <c r="BV13" s="47"/>
    </row>
    <row r="14" spans="1:74" ht="13.5" customHeight="1" thickBot="1">
      <c r="A14" s="122" t="s">
        <v>34</v>
      </c>
      <c r="B14" s="123"/>
      <c r="C14" s="123"/>
      <c r="D14" s="124"/>
      <c r="E14" s="19" t="s">
        <v>45</v>
      </c>
      <c r="F14" s="20"/>
      <c r="G14" s="20" t="str">
        <f>IF(E15="","",IF(E15=I15,"△",IF(E15&gt;I15,"○","●")))</f>
        <v>●</v>
      </c>
      <c r="H14" s="21"/>
      <c r="I14" s="22"/>
      <c r="J14" s="131" t="s">
        <v>62</v>
      </c>
      <c r="K14" s="131"/>
      <c r="L14" s="131"/>
      <c r="M14" s="131"/>
      <c r="N14" s="131"/>
      <c r="O14" s="19" t="str">
        <f>J17</f>
        <v>2A</v>
      </c>
      <c r="P14" s="20"/>
      <c r="Q14" s="20" t="str">
        <f>IF(O15="","",IF(O15=S15,"△",IF(O15&gt;S15,"○","●")))</f>
        <v>●</v>
      </c>
      <c r="R14" s="21"/>
      <c r="S14" s="22"/>
      <c r="T14" s="19" t="str">
        <f>J20</f>
        <v>8B</v>
      </c>
      <c r="U14" s="20"/>
      <c r="V14" s="20" t="str">
        <f>IF(T15="","",IF(T15=X15,"△",IF(T15&gt;X15,"○","●")))</f>
        <v>●</v>
      </c>
      <c r="W14" s="21"/>
      <c r="X14" s="22"/>
      <c r="Y14" s="102">
        <f>IF(G14="","",COUNTIF(E14:V14,"○"))</f>
        <v>0</v>
      </c>
      <c r="Z14" s="102">
        <f>IF(G14="","",COUNTIF(F14:W14,"●"))</f>
        <v>3</v>
      </c>
      <c r="AA14" s="102">
        <f>IF(G14="","",COUNTIF(G14:X14,"△"))</f>
        <v>0</v>
      </c>
      <c r="AB14" s="102">
        <f>IF(OR(NOT(E15=""),NOT(J15=""),NOT(O15=""),NOT(T15="")),SUM(E15,J15,O15,T15),"")</f>
        <v>3</v>
      </c>
      <c r="AC14" s="102">
        <f>IF(OR(NOT(I15=""),NOT(N15=""),NOT(X15=""),NOT(X15="")),SUM(I15,N15,S15,X15),"")</f>
        <v>13</v>
      </c>
      <c r="AD14" s="102">
        <f>IF(AB14="","",AB14-AC14)</f>
        <v>-10</v>
      </c>
      <c r="AE14" s="102">
        <f>IF(Y14="","",(Y14*3)+AA14)</f>
        <v>0</v>
      </c>
      <c r="AF14" s="118">
        <f>IF(AE14="","",RANK(AG14,$AG$11:$AG$22))</f>
        <v>4</v>
      </c>
      <c r="AG14" s="119">
        <f>AE14*10000+AD14*100+AB14</f>
        <v>-997</v>
      </c>
      <c r="AI14" s="49"/>
      <c r="AJ14" s="49"/>
      <c r="AK14" s="49"/>
      <c r="AL14" s="40"/>
      <c r="AM14" s="40"/>
      <c r="AN14" s="40"/>
      <c r="AO14" s="40"/>
      <c r="AP14" s="40"/>
      <c r="AQ14" s="40"/>
      <c r="AR14" s="40"/>
      <c r="AS14" s="133"/>
      <c r="AT14" s="133"/>
      <c r="AU14" s="293"/>
      <c r="AV14" s="293"/>
      <c r="AW14" s="299"/>
      <c r="AX14" s="299"/>
      <c r="AY14" s="299"/>
      <c r="AZ14" s="299"/>
      <c r="BA14" s="299"/>
      <c r="BB14" s="299"/>
      <c r="BC14" s="299"/>
      <c r="BD14" s="299"/>
      <c r="BE14" s="299"/>
      <c r="BF14" s="302"/>
      <c r="BG14" s="300"/>
      <c r="BH14" s="48"/>
      <c r="BI14" s="48"/>
      <c r="BJ14" s="48"/>
      <c r="BK14" s="40"/>
      <c r="BL14" s="40"/>
      <c r="BM14" s="40"/>
      <c r="BN14" s="40"/>
      <c r="BO14" s="40"/>
      <c r="BP14" s="50"/>
      <c r="BQ14" s="47"/>
      <c r="BR14" s="47"/>
      <c r="BS14" s="47"/>
      <c r="BT14" s="133"/>
      <c r="BU14" s="133"/>
      <c r="BV14" s="47"/>
    </row>
    <row r="15" spans="1:74" ht="13.5" customHeight="1">
      <c r="A15" s="125"/>
      <c r="B15" s="126"/>
      <c r="C15" s="126"/>
      <c r="D15" s="127"/>
      <c r="E15" s="103">
        <f>IF(F15="","",F15+F16)</f>
        <v>1</v>
      </c>
      <c r="F15" s="23">
        <v>0</v>
      </c>
      <c r="G15" s="23" t="s">
        <v>61</v>
      </c>
      <c r="H15" s="23">
        <v>1</v>
      </c>
      <c r="I15" s="105">
        <f>IF(H15="","",H15+H16)</f>
        <v>3</v>
      </c>
      <c r="J15" s="131"/>
      <c r="K15" s="131"/>
      <c r="L15" s="131"/>
      <c r="M15" s="131"/>
      <c r="N15" s="131"/>
      <c r="O15" s="103">
        <f>N18</f>
        <v>1</v>
      </c>
      <c r="P15" s="23">
        <f>IF(M18="","",M18)</f>
        <v>1</v>
      </c>
      <c r="Q15" s="23" t="s">
        <v>61</v>
      </c>
      <c r="R15" s="23">
        <f>IF(K18="","",K19)</f>
        <v>1</v>
      </c>
      <c r="S15" s="105">
        <f>J18</f>
        <v>3</v>
      </c>
      <c r="T15" s="103">
        <f>N21</f>
        <v>1</v>
      </c>
      <c r="U15" s="23">
        <f>IF(M21="","",M21)</f>
        <v>1</v>
      </c>
      <c r="V15" s="23" t="s">
        <v>61</v>
      </c>
      <c r="W15" s="23">
        <f>IF(K21="","",K21)</f>
        <v>2</v>
      </c>
      <c r="X15" s="105">
        <f>J21</f>
        <v>7</v>
      </c>
      <c r="Y15" s="102"/>
      <c r="Z15" s="102"/>
      <c r="AA15" s="102"/>
      <c r="AB15" s="102"/>
      <c r="AC15" s="102"/>
      <c r="AD15" s="102"/>
      <c r="AE15" s="102"/>
      <c r="AF15" s="118"/>
      <c r="AG15" s="119"/>
      <c r="AI15" s="49"/>
      <c r="AJ15" s="49"/>
      <c r="AK15" s="49"/>
      <c r="AL15" s="47"/>
      <c r="AM15" s="47"/>
      <c r="AN15" s="47"/>
      <c r="AO15" s="47"/>
      <c r="AP15" s="47"/>
      <c r="AQ15" s="47"/>
      <c r="AR15" s="47"/>
      <c r="AS15" s="47"/>
      <c r="AT15" s="296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292">
        <v>18</v>
      </c>
      <c r="BG15" s="167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306"/>
      <c r="BT15" s="47"/>
      <c r="BU15" s="47"/>
      <c r="BV15" s="47"/>
    </row>
    <row r="16" spans="1:74" ht="13.5" customHeight="1">
      <c r="A16" s="128"/>
      <c r="B16" s="129"/>
      <c r="C16" s="129"/>
      <c r="D16" s="130"/>
      <c r="E16" s="104"/>
      <c r="F16" s="24">
        <v>1</v>
      </c>
      <c r="G16" s="24" t="s">
        <v>61</v>
      </c>
      <c r="H16" s="24">
        <v>2</v>
      </c>
      <c r="I16" s="106"/>
      <c r="J16" s="131"/>
      <c r="K16" s="131"/>
      <c r="L16" s="131"/>
      <c r="M16" s="131"/>
      <c r="N16" s="131"/>
      <c r="O16" s="104"/>
      <c r="P16" s="23">
        <f>IF(M19="","",M19)</f>
        <v>0</v>
      </c>
      <c r="Q16" s="24" t="s">
        <v>61</v>
      </c>
      <c r="R16" s="23">
        <f>IF(K19="","",K20)</f>
        <v>0</v>
      </c>
      <c r="S16" s="106"/>
      <c r="T16" s="104"/>
      <c r="U16" s="23">
        <f>IF(M22="","",M22)</f>
        <v>0</v>
      </c>
      <c r="V16" s="24" t="s">
        <v>61</v>
      </c>
      <c r="W16" s="24">
        <f>IF(K22="","",K22)</f>
        <v>5</v>
      </c>
      <c r="X16" s="106"/>
      <c r="Y16" s="102"/>
      <c r="Z16" s="102"/>
      <c r="AA16" s="102"/>
      <c r="AB16" s="102"/>
      <c r="AC16" s="102"/>
      <c r="AD16" s="102"/>
      <c r="AE16" s="102"/>
      <c r="AF16" s="118"/>
      <c r="AG16" s="119"/>
      <c r="AI16" s="49"/>
      <c r="AJ16" s="49"/>
      <c r="AK16" s="49"/>
      <c r="AL16" s="47"/>
      <c r="AM16" s="47"/>
      <c r="AN16" s="47"/>
      <c r="AO16" s="47"/>
      <c r="AP16" s="47"/>
      <c r="AQ16" s="47"/>
      <c r="AR16" s="47"/>
      <c r="AS16" s="47"/>
      <c r="AT16" s="296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296"/>
      <c r="BT16" s="47"/>
      <c r="BU16" s="47"/>
      <c r="BV16" s="47"/>
    </row>
    <row r="17" spans="1:74" ht="13.5" customHeight="1">
      <c r="A17" s="122" t="s">
        <v>33</v>
      </c>
      <c r="B17" s="123"/>
      <c r="C17" s="123"/>
      <c r="D17" s="124"/>
      <c r="E17" s="19" t="s">
        <v>70</v>
      </c>
      <c r="F17" s="20"/>
      <c r="G17" s="20" t="str">
        <f>IF(E18="","",IF(E18=I18,"△",IF(E18&gt;I18,"○","●")))</f>
        <v>○</v>
      </c>
      <c r="H17" s="21"/>
      <c r="I17" s="22"/>
      <c r="J17" s="19" t="s">
        <v>46</v>
      </c>
      <c r="K17" s="20"/>
      <c r="L17" s="20" t="str">
        <f>IF(J18="","",IF(J18=N18,"△",IF(J18&gt;N18,"○","●")))</f>
        <v>○</v>
      </c>
      <c r="M17" s="21"/>
      <c r="N17" s="22"/>
      <c r="O17" s="131" t="s">
        <v>62</v>
      </c>
      <c r="P17" s="131"/>
      <c r="Q17" s="131"/>
      <c r="R17" s="131"/>
      <c r="S17" s="131"/>
      <c r="T17" s="19" t="str">
        <f>O20</f>
        <v>6A</v>
      </c>
      <c r="U17" s="20"/>
      <c r="V17" s="20" t="str">
        <f>IF(T18="","",IF(T18=X18,"△",IF(T18&gt;X18,"○","●")))</f>
        <v>△</v>
      </c>
      <c r="W17" s="21"/>
      <c r="X17" s="22"/>
      <c r="Y17" s="102">
        <f>IF(G17="","",COUNTIF(E17:V17,"○"))</f>
        <v>2</v>
      </c>
      <c r="Z17" s="102">
        <f>IF(G17="","",COUNTIF(F17:W17,"●"))</f>
        <v>0</v>
      </c>
      <c r="AA17" s="102">
        <f>IF(G17="","",COUNTIF(G17:X17,"△"))</f>
        <v>1</v>
      </c>
      <c r="AB17" s="102">
        <f>IF(OR(NOT(E18=""),NOT(J18=""),NOT(O18=""),NOT(T18="")),SUM(E18,J18,O18,T18),"")</f>
        <v>11</v>
      </c>
      <c r="AC17" s="102">
        <f>IF(OR(NOT(I18=""),NOT(N18=""),NOT(X18=""),NOT(X18="")),SUM(I18,N18,S18,X18),"")</f>
        <v>2</v>
      </c>
      <c r="AD17" s="102">
        <f>IF(AB17="","",AB17-AC17)</f>
        <v>9</v>
      </c>
      <c r="AE17" s="102">
        <f>IF(Y17="","",(Y17*3)+AA17)</f>
        <v>7</v>
      </c>
      <c r="AF17" s="118">
        <f>IF(AE17="","",RANK(AG17,$AG$11:$AG$22))</f>
        <v>1</v>
      </c>
      <c r="AG17" s="119">
        <f>AE17*10000+AD17*100+AB17</f>
        <v>70911</v>
      </c>
      <c r="AI17" s="49"/>
      <c r="AJ17" s="49"/>
      <c r="AK17" s="49"/>
      <c r="AL17" s="47"/>
      <c r="AM17" s="47"/>
      <c r="AN17" s="47"/>
      <c r="AO17" s="47"/>
      <c r="AP17" s="47"/>
      <c r="AQ17" s="47"/>
      <c r="AR17" s="47"/>
      <c r="AS17" s="47"/>
      <c r="AT17" s="296"/>
      <c r="AU17" s="47"/>
      <c r="AV17" s="47"/>
      <c r="AW17" s="47"/>
      <c r="AX17" s="47"/>
      <c r="AY17" s="47"/>
      <c r="AZ17" s="47"/>
      <c r="BA17" s="47"/>
      <c r="BB17" s="47"/>
      <c r="BC17" s="47"/>
      <c r="BD17" s="107">
        <v>3</v>
      </c>
      <c r="BE17" s="23">
        <v>2</v>
      </c>
      <c r="BF17" s="107" t="s">
        <v>75</v>
      </c>
      <c r="BG17" s="107"/>
      <c r="BH17" s="23">
        <v>0</v>
      </c>
      <c r="BI17" s="107">
        <f>IF(BH17="","",BH17+BH18+BH20+BH21)</f>
        <v>1</v>
      </c>
      <c r="BJ17" s="40"/>
      <c r="BK17" s="47"/>
      <c r="BL17" s="47"/>
      <c r="BM17" s="47"/>
      <c r="BN17" s="47"/>
      <c r="BO17" s="47"/>
      <c r="BP17" s="47"/>
      <c r="BQ17" s="47"/>
      <c r="BR17" s="47"/>
      <c r="BS17" s="296"/>
      <c r="BT17" s="47"/>
      <c r="BU17" s="47"/>
      <c r="BV17" s="47"/>
    </row>
    <row r="18" spans="1:74" ht="13.5" customHeight="1">
      <c r="A18" s="125"/>
      <c r="B18" s="126"/>
      <c r="C18" s="126"/>
      <c r="D18" s="127"/>
      <c r="E18" s="103">
        <f>IF(F18="","",F18+F19)</f>
        <v>7</v>
      </c>
      <c r="F18" s="23">
        <v>4</v>
      </c>
      <c r="G18" s="23" t="s">
        <v>61</v>
      </c>
      <c r="H18" s="23">
        <v>0</v>
      </c>
      <c r="I18" s="105">
        <f>IF(H18="","",H18+H19)</f>
        <v>0</v>
      </c>
      <c r="J18" s="103">
        <f>IF(K18="","",K18+K19)</f>
        <v>3</v>
      </c>
      <c r="K18" s="23">
        <v>2</v>
      </c>
      <c r="L18" s="23" t="s">
        <v>61</v>
      </c>
      <c r="M18" s="23">
        <v>1</v>
      </c>
      <c r="N18" s="105">
        <f>IF(M18="","",M18+M19)</f>
        <v>1</v>
      </c>
      <c r="O18" s="131"/>
      <c r="P18" s="131"/>
      <c r="Q18" s="131"/>
      <c r="R18" s="131"/>
      <c r="S18" s="131"/>
      <c r="T18" s="103">
        <f>S21</f>
        <v>1</v>
      </c>
      <c r="U18" s="23">
        <f>IF(R21="","",R21)</f>
        <v>1</v>
      </c>
      <c r="V18" s="23" t="s">
        <v>61</v>
      </c>
      <c r="W18" s="23">
        <f>IF(P21="","",P22)</f>
        <v>0</v>
      </c>
      <c r="X18" s="105">
        <f>O21</f>
        <v>1</v>
      </c>
      <c r="Y18" s="102"/>
      <c r="Z18" s="102"/>
      <c r="AA18" s="102"/>
      <c r="AB18" s="102"/>
      <c r="AC18" s="102"/>
      <c r="AD18" s="102"/>
      <c r="AE18" s="102"/>
      <c r="AF18" s="118"/>
      <c r="AG18" s="119"/>
      <c r="AI18" s="49"/>
      <c r="AJ18" s="49"/>
      <c r="AK18" s="49"/>
      <c r="AL18" s="47"/>
      <c r="AM18" s="47"/>
      <c r="AN18" s="47"/>
      <c r="AO18" s="47"/>
      <c r="AP18" s="47"/>
      <c r="AQ18" s="47"/>
      <c r="AR18" s="47"/>
      <c r="AS18" s="47"/>
      <c r="AT18" s="296"/>
      <c r="AU18" s="47"/>
      <c r="AV18" s="47"/>
      <c r="AW18" s="47"/>
      <c r="AX18" s="47"/>
      <c r="AY18" s="47"/>
      <c r="AZ18" s="47"/>
      <c r="BA18" s="47"/>
      <c r="BB18" s="47"/>
      <c r="BC18" s="47"/>
      <c r="BD18" s="107"/>
      <c r="BE18" s="23">
        <v>1</v>
      </c>
      <c r="BF18" s="107" t="s">
        <v>75</v>
      </c>
      <c r="BG18" s="107"/>
      <c r="BH18" s="23">
        <v>1</v>
      </c>
      <c r="BI18" s="107"/>
      <c r="BJ18" s="42"/>
      <c r="BK18" s="47"/>
      <c r="BL18" s="47"/>
      <c r="BM18" s="47"/>
      <c r="BN18" s="47"/>
      <c r="BO18" s="47"/>
      <c r="BP18" s="47"/>
      <c r="BQ18" s="47"/>
      <c r="BR18" s="47"/>
      <c r="BS18" s="296"/>
      <c r="BT18" s="47"/>
      <c r="BU18" s="47"/>
      <c r="BV18" s="47"/>
    </row>
    <row r="19" spans="1:74" ht="13.5" customHeight="1">
      <c r="A19" s="128"/>
      <c r="B19" s="129"/>
      <c r="C19" s="129"/>
      <c r="D19" s="130"/>
      <c r="E19" s="104"/>
      <c r="F19" s="24">
        <v>3</v>
      </c>
      <c r="G19" s="24" t="s">
        <v>61</v>
      </c>
      <c r="H19" s="24">
        <v>0</v>
      </c>
      <c r="I19" s="106"/>
      <c r="J19" s="104"/>
      <c r="K19" s="24">
        <v>1</v>
      </c>
      <c r="L19" s="24" t="s">
        <v>61</v>
      </c>
      <c r="M19" s="24">
        <v>0</v>
      </c>
      <c r="N19" s="106"/>
      <c r="O19" s="131"/>
      <c r="P19" s="131"/>
      <c r="Q19" s="131"/>
      <c r="R19" s="131"/>
      <c r="S19" s="131"/>
      <c r="T19" s="104"/>
      <c r="U19" s="23">
        <f>IF(R22="","",R22)</f>
        <v>0</v>
      </c>
      <c r="V19" s="24" t="s">
        <v>61</v>
      </c>
      <c r="W19" s="23">
        <f>IF(P22="","",P23)</f>
        <v>0</v>
      </c>
      <c r="X19" s="106"/>
      <c r="Y19" s="102"/>
      <c r="Z19" s="102"/>
      <c r="AA19" s="102"/>
      <c r="AB19" s="102"/>
      <c r="AC19" s="102"/>
      <c r="AD19" s="102"/>
      <c r="AE19" s="102"/>
      <c r="AF19" s="118"/>
      <c r="AG19" s="119"/>
      <c r="AI19" s="49"/>
      <c r="AJ19" s="49"/>
      <c r="AK19" s="49"/>
      <c r="AL19" s="42"/>
      <c r="AM19" s="42"/>
      <c r="AN19" s="42"/>
      <c r="AO19" s="42"/>
      <c r="AP19" s="42"/>
      <c r="AQ19" s="42"/>
      <c r="AR19" s="42"/>
      <c r="AS19" s="42"/>
      <c r="AT19" s="297"/>
      <c r="AU19" s="42"/>
      <c r="AV19" s="42"/>
      <c r="AW19" s="42"/>
      <c r="AX19" s="42"/>
      <c r="AY19" s="42"/>
      <c r="AZ19" s="42"/>
      <c r="BA19" s="42"/>
      <c r="BB19" s="42"/>
      <c r="BC19" s="47"/>
      <c r="BD19" s="107"/>
      <c r="BE19" s="23"/>
      <c r="BF19" s="107" t="s">
        <v>76</v>
      </c>
      <c r="BG19" s="107"/>
      <c r="BH19" s="23"/>
      <c r="BI19" s="107"/>
      <c r="BJ19" s="42"/>
      <c r="BK19" s="47"/>
      <c r="BL19" s="47"/>
      <c r="BM19" s="52"/>
      <c r="BN19" s="47"/>
      <c r="BO19" s="47"/>
      <c r="BP19" s="47"/>
      <c r="BQ19" s="47"/>
      <c r="BR19" s="47"/>
      <c r="BS19" s="296"/>
      <c r="BT19" s="47"/>
      <c r="BU19" s="47"/>
      <c r="BV19" s="47"/>
    </row>
    <row r="20" spans="1:74" ht="13.5" customHeight="1">
      <c r="A20" s="108" t="s">
        <v>28</v>
      </c>
      <c r="B20" s="139"/>
      <c r="C20" s="139"/>
      <c r="D20" s="140"/>
      <c r="E20" s="19" t="s">
        <v>49</v>
      </c>
      <c r="F20" s="20"/>
      <c r="G20" s="20" t="str">
        <f>IF(E21="","",IF(E21=I21,"△",IF(E21&gt;I21,"○","●")))</f>
        <v>○</v>
      </c>
      <c r="H20" s="21"/>
      <c r="I20" s="22"/>
      <c r="J20" s="19" t="s">
        <v>71</v>
      </c>
      <c r="K20" s="20"/>
      <c r="L20" s="20" t="str">
        <f>IF(J21="","",IF(J21=N21,"△",IF(J21&gt;N21,"○","●")))</f>
        <v>○</v>
      </c>
      <c r="M20" s="21"/>
      <c r="N20" s="22"/>
      <c r="O20" s="19" t="s">
        <v>47</v>
      </c>
      <c r="P20" s="20"/>
      <c r="Q20" s="20" t="str">
        <f>IF(O21="","",IF(O21=S21,"△",IF(O21&gt;S21,"○","●")))</f>
        <v>△</v>
      </c>
      <c r="R20" s="21"/>
      <c r="S20" s="22"/>
      <c r="T20" s="131" t="s">
        <v>62</v>
      </c>
      <c r="U20" s="131"/>
      <c r="V20" s="131"/>
      <c r="W20" s="131"/>
      <c r="X20" s="131"/>
      <c r="Y20" s="102">
        <f>IF(G20="","",COUNTIF(E20:V20,"○"))</f>
        <v>2</v>
      </c>
      <c r="Z20" s="102">
        <f>IF(G20="","",COUNTIF(F20:W20,"●"))</f>
        <v>0</v>
      </c>
      <c r="AA20" s="102">
        <f>IF(G20="","",COUNTIF(G20:X20,"△"))</f>
        <v>1</v>
      </c>
      <c r="AB20" s="102">
        <f>IF(OR(NOT(E21=""),NOT(J21=""),NOT(O21=""),NOT(T21="")),SUM(E21,J21,O21,T21),"")</f>
        <v>10</v>
      </c>
      <c r="AC20" s="102">
        <f>IF(OR(NOT(I21=""),NOT(N21=""),NOT(X21=""),NOT(X21="")),SUM(I21,N21,S21,X21),"")</f>
        <v>2</v>
      </c>
      <c r="AD20" s="102">
        <f>IF(AB20="","",AB20-AC20)</f>
        <v>8</v>
      </c>
      <c r="AE20" s="102">
        <f>IF(Y20="","",(Y20*3)+AA20)</f>
        <v>7</v>
      </c>
      <c r="AF20" s="118">
        <f>IF(AE20="","",RANK(AG20,$AG$11:$AG$22))</f>
        <v>2</v>
      </c>
      <c r="AG20" s="119">
        <f>AE20*10000+AD20*100+AB20</f>
        <v>70810</v>
      </c>
      <c r="AI20" s="49"/>
      <c r="AJ20" s="49"/>
      <c r="AK20" s="49"/>
      <c r="AL20" s="42"/>
      <c r="AM20" s="42"/>
      <c r="AN20" s="42"/>
      <c r="AO20" s="42"/>
      <c r="AP20" s="42"/>
      <c r="AQ20" s="42"/>
      <c r="AR20" s="42"/>
      <c r="AS20" s="42"/>
      <c r="AT20" s="297"/>
      <c r="AU20" s="42"/>
      <c r="AV20" s="42"/>
      <c r="AW20" s="42"/>
      <c r="AX20" s="42"/>
      <c r="AY20" s="42"/>
      <c r="AZ20" s="42"/>
      <c r="BA20" s="42"/>
      <c r="BB20" s="42"/>
      <c r="BC20" s="47"/>
      <c r="BD20" s="107"/>
      <c r="BE20" s="21"/>
      <c r="BF20" s="107" t="s">
        <v>75</v>
      </c>
      <c r="BG20" s="107"/>
      <c r="BH20" s="21"/>
      <c r="BI20" s="107"/>
      <c r="BJ20" s="42"/>
      <c r="BK20" s="47"/>
      <c r="BL20" s="47"/>
      <c r="BM20" s="52"/>
      <c r="BN20" s="47"/>
      <c r="BO20" s="47"/>
      <c r="BP20" s="47"/>
      <c r="BQ20" s="47"/>
      <c r="BR20" s="47"/>
      <c r="BS20" s="296"/>
      <c r="BT20" s="47"/>
      <c r="BU20" s="47"/>
      <c r="BV20" s="47"/>
    </row>
    <row r="21" spans="1:74" ht="13.5" customHeight="1">
      <c r="A21" s="141"/>
      <c r="B21" s="142"/>
      <c r="C21" s="142"/>
      <c r="D21" s="143"/>
      <c r="E21" s="103">
        <f>IF(F21="","",F21+F22)</f>
        <v>2</v>
      </c>
      <c r="F21" s="38">
        <v>2</v>
      </c>
      <c r="G21" s="23" t="s">
        <v>61</v>
      </c>
      <c r="H21" s="23">
        <v>0</v>
      </c>
      <c r="I21" s="105">
        <f>IF(H21="","",H21+H22)</f>
        <v>0</v>
      </c>
      <c r="J21" s="103">
        <f>IF(K21="","",K21+K22)</f>
        <v>7</v>
      </c>
      <c r="K21" s="23">
        <v>2</v>
      </c>
      <c r="L21" s="23" t="s">
        <v>61</v>
      </c>
      <c r="M21" s="23">
        <v>1</v>
      </c>
      <c r="N21" s="105">
        <f>IF(M21="","",M21+M22)</f>
        <v>1</v>
      </c>
      <c r="O21" s="103">
        <f>IF(P21="","",P21+P22)</f>
        <v>1</v>
      </c>
      <c r="P21" s="23">
        <v>1</v>
      </c>
      <c r="Q21" s="23" t="s">
        <v>61</v>
      </c>
      <c r="R21" s="23">
        <v>1</v>
      </c>
      <c r="S21" s="105">
        <f>IF(R21="","",R21+R22)</f>
        <v>1</v>
      </c>
      <c r="T21" s="131"/>
      <c r="U21" s="131"/>
      <c r="V21" s="131"/>
      <c r="W21" s="131"/>
      <c r="X21" s="131"/>
      <c r="Y21" s="102"/>
      <c r="Z21" s="102"/>
      <c r="AA21" s="102"/>
      <c r="AB21" s="102"/>
      <c r="AC21" s="102"/>
      <c r="AD21" s="102"/>
      <c r="AE21" s="102"/>
      <c r="AF21" s="118"/>
      <c r="AG21" s="119"/>
      <c r="AI21" s="49"/>
      <c r="AJ21" s="49"/>
      <c r="AK21" s="49"/>
      <c r="AL21" s="42"/>
      <c r="AM21" s="42"/>
      <c r="AN21" s="42"/>
      <c r="AO21" s="42"/>
      <c r="AP21" s="42"/>
      <c r="AQ21" s="42"/>
      <c r="AR21" s="12"/>
      <c r="AS21" s="40"/>
      <c r="AT21" s="289"/>
      <c r="AU21" s="41"/>
      <c r="AV21" s="40"/>
      <c r="AW21" s="53"/>
      <c r="AX21" s="40"/>
      <c r="AY21" s="40"/>
      <c r="AZ21" s="41"/>
      <c r="BA21" s="40"/>
      <c r="BB21" s="40"/>
      <c r="BC21" s="46"/>
      <c r="BD21" s="107"/>
      <c r="BE21" s="21"/>
      <c r="BF21" s="107" t="s">
        <v>75</v>
      </c>
      <c r="BG21" s="107"/>
      <c r="BH21" s="21"/>
      <c r="BI21" s="107"/>
      <c r="BJ21" s="42"/>
      <c r="BK21" s="41"/>
      <c r="BL21" s="41"/>
      <c r="BM21" s="41"/>
      <c r="BN21" s="41"/>
      <c r="BO21" s="41"/>
      <c r="BP21" s="47"/>
      <c r="BQ21" s="47"/>
      <c r="BR21" s="47"/>
      <c r="BS21" s="296"/>
      <c r="BT21" s="47"/>
      <c r="BU21" s="47"/>
      <c r="BV21" s="47"/>
    </row>
    <row r="22" spans="1:74" ht="13.5" customHeight="1">
      <c r="A22" s="144"/>
      <c r="B22" s="145"/>
      <c r="C22" s="145"/>
      <c r="D22" s="146"/>
      <c r="E22" s="104"/>
      <c r="F22" s="24">
        <v>0</v>
      </c>
      <c r="G22" s="24" t="s">
        <v>61</v>
      </c>
      <c r="H22" s="24">
        <v>0</v>
      </c>
      <c r="I22" s="106"/>
      <c r="J22" s="104"/>
      <c r="K22" s="24">
        <v>5</v>
      </c>
      <c r="L22" s="24" t="s">
        <v>61</v>
      </c>
      <c r="M22" s="24">
        <v>0</v>
      </c>
      <c r="N22" s="106"/>
      <c r="O22" s="104"/>
      <c r="P22" s="24">
        <v>0</v>
      </c>
      <c r="Q22" s="24" t="s">
        <v>61</v>
      </c>
      <c r="R22" s="24">
        <v>0</v>
      </c>
      <c r="S22" s="106"/>
      <c r="T22" s="131"/>
      <c r="U22" s="131"/>
      <c r="V22" s="131"/>
      <c r="W22" s="131"/>
      <c r="X22" s="131"/>
      <c r="Y22" s="102"/>
      <c r="Z22" s="102"/>
      <c r="AA22" s="102"/>
      <c r="AB22" s="102"/>
      <c r="AC22" s="102"/>
      <c r="AD22" s="102"/>
      <c r="AE22" s="102"/>
      <c r="AF22" s="118"/>
      <c r="AG22" s="119"/>
      <c r="AI22" s="49"/>
      <c r="AJ22" s="49"/>
      <c r="AK22" s="49"/>
      <c r="AL22" s="42"/>
      <c r="AM22" s="42"/>
      <c r="AN22" s="42"/>
      <c r="AO22" s="42"/>
      <c r="AP22" s="42"/>
      <c r="AQ22" s="42"/>
      <c r="AR22" s="41"/>
      <c r="AS22" s="40"/>
      <c r="AT22" s="289"/>
      <c r="AU22" s="40"/>
      <c r="AV22" s="41"/>
      <c r="AW22" s="41"/>
      <c r="AX22" s="40"/>
      <c r="AY22" s="40"/>
      <c r="AZ22" s="41"/>
      <c r="BA22" s="41"/>
      <c r="BB22" s="41"/>
      <c r="BC22" s="46"/>
      <c r="BD22" s="46"/>
      <c r="BE22" s="46"/>
      <c r="BF22" s="107" t="s">
        <v>77</v>
      </c>
      <c r="BG22" s="107"/>
      <c r="BH22" s="41"/>
      <c r="BI22" s="41"/>
      <c r="BJ22" s="41"/>
      <c r="BK22" s="41"/>
      <c r="BL22" s="41"/>
      <c r="BM22" s="41"/>
      <c r="BN22" s="41"/>
      <c r="BO22" s="41"/>
      <c r="BP22" s="47"/>
      <c r="BQ22" s="47"/>
      <c r="BR22" s="47"/>
      <c r="BS22" s="296"/>
      <c r="BT22" s="47"/>
      <c r="BU22" s="47"/>
      <c r="BV22" s="47"/>
    </row>
    <row r="23" spans="33:74" ht="13.5" customHeight="1">
      <c r="AG23" s="25"/>
      <c r="AI23" s="49"/>
      <c r="AJ23" s="49"/>
      <c r="AK23" s="49"/>
      <c r="AL23" s="42"/>
      <c r="AM23" s="42"/>
      <c r="AN23" s="42"/>
      <c r="AO23" s="42"/>
      <c r="AP23" s="42"/>
      <c r="AQ23" s="42"/>
      <c r="AR23" s="41"/>
      <c r="AS23" s="40"/>
      <c r="AT23" s="289"/>
      <c r="AU23" s="40"/>
      <c r="AV23" s="41"/>
      <c r="AW23" s="133">
        <f>IF(BD26="","",BD26)</f>
      </c>
      <c r="AX23" s="133"/>
      <c r="AY23" s="40"/>
      <c r="AZ23" s="41"/>
      <c r="BA23" s="41"/>
      <c r="BB23" s="41"/>
      <c r="BC23" s="46"/>
      <c r="BD23" s="46"/>
      <c r="BE23" s="46"/>
      <c r="BF23" s="107" t="s">
        <v>75</v>
      </c>
      <c r="BG23" s="107"/>
      <c r="BH23" s="41"/>
      <c r="BI23" s="41"/>
      <c r="BJ23" s="41"/>
      <c r="BK23" s="41"/>
      <c r="BL23" s="41"/>
      <c r="BM23" s="41"/>
      <c r="BN23" s="41"/>
      <c r="BO23" s="133">
        <f>IF(BI26="","",BI26)</f>
      </c>
      <c r="BP23" s="133"/>
      <c r="BQ23" s="47"/>
      <c r="BR23" s="47"/>
      <c r="BS23" s="296"/>
      <c r="BT23" s="47"/>
      <c r="BU23" s="47"/>
      <c r="BV23" s="47"/>
    </row>
    <row r="24" spans="1:74" ht="13.5" customHeight="1" thickBot="1">
      <c r="A24" s="131" t="s">
        <v>63</v>
      </c>
      <c r="B24" s="131"/>
      <c r="C24" s="131"/>
      <c r="D24" s="131"/>
      <c r="H24" s="10" t="s">
        <v>64</v>
      </c>
      <c r="AG24" s="25"/>
      <c r="AI24" s="49"/>
      <c r="AJ24" s="49"/>
      <c r="AK24" s="49"/>
      <c r="AL24" s="42"/>
      <c r="AM24" s="42"/>
      <c r="AN24" s="42"/>
      <c r="AO24" s="42"/>
      <c r="AP24" s="42"/>
      <c r="AQ24" s="42"/>
      <c r="AR24" s="41"/>
      <c r="AS24" s="40"/>
      <c r="AT24" s="289"/>
      <c r="AU24" s="40"/>
      <c r="AV24" s="41"/>
      <c r="AW24" s="133"/>
      <c r="AX24" s="133"/>
      <c r="AY24" s="40"/>
      <c r="AZ24" s="41"/>
      <c r="BA24" s="41"/>
      <c r="BB24" s="41"/>
      <c r="BC24" s="46"/>
      <c r="BD24" s="46"/>
      <c r="BE24" s="46"/>
      <c r="BF24" s="46"/>
      <c r="BG24" s="307"/>
      <c r="BH24" s="294"/>
      <c r="BI24" s="294"/>
      <c r="BJ24" s="294"/>
      <c r="BK24" s="294"/>
      <c r="BL24" s="294"/>
      <c r="BM24" s="294"/>
      <c r="BN24" s="294"/>
      <c r="BO24" s="133"/>
      <c r="BP24" s="133"/>
      <c r="BQ24" s="47"/>
      <c r="BR24" s="47"/>
      <c r="BS24" s="296"/>
      <c r="BT24" s="47"/>
      <c r="BU24" s="47"/>
      <c r="BV24" s="47"/>
    </row>
    <row r="25" spans="1:79" ht="13.5" customHeight="1">
      <c r="A25" s="131"/>
      <c r="B25" s="131"/>
      <c r="C25" s="131"/>
      <c r="D25" s="131"/>
      <c r="AG25" s="25"/>
      <c r="AI25" s="49"/>
      <c r="AJ25" s="49"/>
      <c r="AK25" s="49"/>
      <c r="AL25" s="133">
        <f>IF(AR28="","",AR28)</f>
        <v>9</v>
      </c>
      <c r="AM25" s="133"/>
      <c r="AN25" s="40"/>
      <c r="AO25" s="40"/>
      <c r="AP25" s="41"/>
      <c r="AQ25" s="40"/>
      <c r="AR25" s="42"/>
      <c r="AS25" s="42"/>
      <c r="AT25" s="297"/>
      <c r="AU25" s="42"/>
      <c r="AV25" s="42"/>
      <c r="AW25" s="54"/>
      <c r="AX25" s="40"/>
      <c r="AY25" s="55"/>
      <c r="AZ25" s="56"/>
      <c r="BA25" s="170">
        <f>IF(AW28="","",AW28)</f>
        <v>1</v>
      </c>
      <c r="BB25" s="170"/>
      <c r="BC25" s="57"/>
      <c r="BD25" s="57"/>
      <c r="BE25" s="57"/>
      <c r="BF25" s="171">
        <v>17</v>
      </c>
      <c r="BG25" s="292"/>
      <c r="BH25" s="41"/>
      <c r="BI25" s="41"/>
      <c r="BJ25" s="41"/>
      <c r="BK25" s="133">
        <f>IF(BQ28="","",BQ28)</f>
        <v>1</v>
      </c>
      <c r="BL25" s="133"/>
      <c r="BM25" s="40"/>
      <c r="BN25" s="308"/>
      <c r="BO25" s="41"/>
      <c r="BP25" s="40"/>
      <c r="BQ25" s="42"/>
      <c r="BR25" s="42"/>
      <c r="BS25" s="297"/>
      <c r="BT25" s="42"/>
      <c r="BU25" s="42"/>
      <c r="BV25" s="54"/>
      <c r="BW25" s="40"/>
      <c r="BX25" s="40"/>
      <c r="BY25" s="41"/>
      <c r="BZ25" s="133">
        <f>IF(BV28="","",BV28)</f>
        <v>1</v>
      </c>
      <c r="CA25" s="133"/>
    </row>
    <row r="26" spans="1:79" ht="13.5" customHeight="1" thickBot="1">
      <c r="A26" s="131" t="s">
        <v>58</v>
      </c>
      <c r="B26" s="131"/>
      <c r="C26" s="131"/>
      <c r="D26" s="131"/>
      <c r="E26" s="122" t="str">
        <f>A28</f>
        <v>北陽</v>
      </c>
      <c r="F26" s="134"/>
      <c r="G26" s="134"/>
      <c r="H26" s="134"/>
      <c r="I26" s="135"/>
      <c r="J26" s="122" t="str">
        <f>A31</f>
        <v>恵庭</v>
      </c>
      <c r="K26" s="134"/>
      <c r="L26" s="134"/>
      <c r="M26" s="134"/>
      <c r="N26" s="135"/>
      <c r="O26" s="122" t="str">
        <f>A34</f>
        <v>自由ヶ丘</v>
      </c>
      <c r="P26" s="134"/>
      <c r="Q26" s="134"/>
      <c r="R26" s="134"/>
      <c r="S26" s="135"/>
      <c r="T26" s="101"/>
      <c r="U26" s="101"/>
      <c r="V26" s="101"/>
      <c r="W26" s="101"/>
      <c r="X26" s="101"/>
      <c r="Y26" s="94" t="s">
        <v>1</v>
      </c>
      <c r="Z26" s="94" t="s">
        <v>2</v>
      </c>
      <c r="AA26" s="94" t="s">
        <v>3</v>
      </c>
      <c r="AB26" s="94" t="s">
        <v>25</v>
      </c>
      <c r="AC26" s="94" t="s">
        <v>26</v>
      </c>
      <c r="AD26" s="95" t="s">
        <v>59</v>
      </c>
      <c r="AE26" s="94" t="s">
        <v>27</v>
      </c>
      <c r="AF26" s="94" t="s">
        <v>4</v>
      </c>
      <c r="AG26" s="25"/>
      <c r="AI26" s="49"/>
      <c r="AJ26" s="49"/>
      <c r="AK26" s="49"/>
      <c r="AL26" s="133"/>
      <c r="AM26" s="133"/>
      <c r="AN26" s="293"/>
      <c r="AO26" s="293"/>
      <c r="AP26" s="293"/>
      <c r="AQ26" s="294"/>
      <c r="AR26" s="295"/>
      <c r="AS26" s="295"/>
      <c r="AT26" s="298"/>
      <c r="AU26" s="42"/>
      <c r="AV26" s="42"/>
      <c r="AW26" s="41"/>
      <c r="AX26" s="40"/>
      <c r="AY26" s="58"/>
      <c r="AZ26" s="41"/>
      <c r="BA26" s="133"/>
      <c r="BB26" s="133"/>
      <c r="BC26" s="46"/>
      <c r="BD26" s="47"/>
      <c r="BE26" s="47"/>
      <c r="BF26" s="47"/>
      <c r="BG26" s="47"/>
      <c r="BH26" s="47"/>
      <c r="BI26" s="47"/>
      <c r="BJ26" s="41"/>
      <c r="BK26" s="133"/>
      <c r="BL26" s="133"/>
      <c r="BM26" s="293"/>
      <c r="BN26" s="305"/>
      <c r="BO26" s="293"/>
      <c r="BP26" s="294"/>
      <c r="BQ26" s="295"/>
      <c r="BR26" s="295"/>
      <c r="BS26" s="298"/>
      <c r="BT26" s="42"/>
      <c r="BU26" s="42"/>
      <c r="BV26" s="41"/>
      <c r="BW26" s="40"/>
      <c r="BX26" s="40"/>
      <c r="BY26" s="41"/>
      <c r="BZ26" s="133"/>
      <c r="CA26" s="133"/>
    </row>
    <row r="27" spans="1:77" ht="13.5" customHeight="1">
      <c r="A27" s="131"/>
      <c r="B27" s="131"/>
      <c r="C27" s="131"/>
      <c r="D27" s="131"/>
      <c r="E27" s="136"/>
      <c r="F27" s="137"/>
      <c r="G27" s="137"/>
      <c r="H27" s="137"/>
      <c r="I27" s="138"/>
      <c r="J27" s="136"/>
      <c r="K27" s="137"/>
      <c r="L27" s="137"/>
      <c r="M27" s="137"/>
      <c r="N27" s="138"/>
      <c r="O27" s="136"/>
      <c r="P27" s="137"/>
      <c r="Q27" s="137"/>
      <c r="R27" s="137"/>
      <c r="S27" s="138"/>
      <c r="T27" s="101"/>
      <c r="U27" s="101"/>
      <c r="V27" s="101"/>
      <c r="W27" s="101"/>
      <c r="X27" s="101"/>
      <c r="Y27" s="94"/>
      <c r="Z27" s="94"/>
      <c r="AA27" s="94"/>
      <c r="AB27" s="94"/>
      <c r="AC27" s="94"/>
      <c r="AD27" s="96"/>
      <c r="AE27" s="94"/>
      <c r="AF27" s="94"/>
      <c r="AG27" s="25"/>
      <c r="AI27" s="59"/>
      <c r="AJ27" s="59"/>
      <c r="AK27" s="59"/>
      <c r="AL27" s="41"/>
      <c r="AM27" s="289"/>
      <c r="AN27" s="40"/>
      <c r="AO27" s="40"/>
      <c r="AP27" s="40"/>
      <c r="AQ27" s="41"/>
      <c r="AR27" s="42"/>
      <c r="AS27" s="42"/>
      <c r="AT27" s="292">
        <v>13</v>
      </c>
      <c r="AU27" s="166"/>
      <c r="AV27" s="62"/>
      <c r="AW27" s="61"/>
      <c r="AX27" s="60"/>
      <c r="AY27" s="60"/>
      <c r="AZ27" s="303"/>
      <c r="BA27" s="41"/>
      <c r="BB27" s="41"/>
      <c r="BC27" s="46"/>
      <c r="BD27" s="107">
        <f>IF(BE27="","",BE27+BE28+BE28+BE31+BE30)</f>
        <v>3</v>
      </c>
      <c r="BE27" s="23">
        <v>1</v>
      </c>
      <c r="BF27" s="107" t="s">
        <v>0</v>
      </c>
      <c r="BG27" s="107"/>
      <c r="BH27" s="23">
        <v>3</v>
      </c>
      <c r="BI27" s="107">
        <f>IF(BH27="","",BH27+BH28+BH30+BH31)</f>
        <v>7</v>
      </c>
      <c r="BJ27" s="41"/>
      <c r="BK27" s="41"/>
      <c r="BL27" s="304"/>
      <c r="BM27" s="40"/>
      <c r="BN27" s="40"/>
      <c r="BO27" s="40"/>
      <c r="BP27" s="41"/>
      <c r="BQ27" s="42"/>
      <c r="BR27" s="42"/>
      <c r="BS27" s="292">
        <v>14</v>
      </c>
      <c r="BT27" s="167"/>
      <c r="BU27" s="62"/>
      <c r="BV27" s="61"/>
      <c r="BW27" s="60"/>
      <c r="BX27" s="60"/>
      <c r="BY27" s="303"/>
    </row>
    <row r="28" spans="1:77" ht="13.5" customHeight="1">
      <c r="A28" s="122" t="s">
        <v>102</v>
      </c>
      <c r="B28" s="123"/>
      <c r="C28" s="123"/>
      <c r="D28" s="124"/>
      <c r="E28" s="131" t="s">
        <v>62</v>
      </c>
      <c r="F28" s="131"/>
      <c r="G28" s="131"/>
      <c r="H28" s="131"/>
      <c r="I28" s="131"/>
      <c r="J28" s="39" t="str">
        <f>E31</f>
        <v>4B</v>
      </c>
      <c r="K28" s="20"/>
      <c r="L28" s="20" t="str">
        <f>IF(J29="","",IF(J29=N29,"△",IF(J29&gt;N29,"○","●")))</f>
        <v>○</v>
      </c>
      <c r="M28" s="21"/>
      <c r="N28" s="22"/>
      <c r="O28" s="19" t="str">
        <f>E34</f>
        <v>1A</v>
      </c>
      <c r="P28" s="20"/>
      <c r="Q28" s="20" t="str">
        <f>IF(O29="","",IF(O29=S29,"△",IF(O29&gt;S29,"○","●")))</f>
        <v>○</v>
      </c>
      <c r="R28" s="21"/>
      <c r="S28" s="22"/>
      <c r="T28" s="101"/>
      <c r="U28" s="101"/>
      <c r="V28" s="101"/>
      <c r="W28" s="101"/>
      <c r="X28" s="101"/>
      <c r="Y28" s="102">
        <f>IF(L28="","",COUNTIF(E28:V28,"○"))</f>
        <v>2</v>
      </c>
      <c r="Z28" s="102">
        <f>IF(L28="","",COUNTIF(F28:W28,"●"))</f>
        <v>0</v>
      </c>
      <c r="AA28" s="102">
        <f>IF(L28="","",COUNTIF(G28:X28,"△"))</f>
        <v>0</v>
      </c>
      <c r="AB28" s="102">
        <f>IF(OR(NOT(E29=""),NOT(J29=""),NOT(O29=""),NOT(T29="")),SUM(E29,J29,O29,T29),"")</f>
        <v>8</v>
      </c>
      <c r="AC28" s="102">
        <f>IF(OR(NOT(I29=""),NOT(N29=""),NOT(X29=""),NOT(X29="")),SUM(I29,N29,S29,X29),"")</f>
        <v>3</v>
      </c>
      <c r="AD28" s="102">
        <f>IF(AB28="","",AB28-AC28)</f>
        <v>5</v>
      </c>
      <c r="AE28" s="102">
        <f>IF(Y28="","",(Y28*3)+AA28)</f>
        <v>6</v>
      </c>
      <c r="AF28" s="118">
        <f>IF(AE28="","",RANK(AG28,$AG$28:$AG$36))</f>
        <v>1</v>
      </c>
      <c r="AG28" s="119">
        <f>AE28*10000+AD28*100+AB28</f>
        <v>60508</v>
      </c>
      <c r="AI28" s="59"/>
      <c r="AJ28" s="59"/>
      <c r="AK28" s="59"/>
      <c r="AL28" s="41"/>
      <c r="AM28" s="289"/>
      <c r="AN28" s="40"/>
      <c r="AO28" s="40"/>
      <c r="AP28" s="40"/>
      <c r="AQ28" s="41"/>
      <c r="AR28" s="107">
        <v>9</v>
      </c>
      <c r="AS28" s="23"/>
      <c r="AT28" s="107" t="s">
        <v>0</v>
      </c>
      <c r="AU28" s="107"/>
      <c r="AV28" s="23"/>
      <c r="AW28" s="107">
        <v>1</v>
      </c>
      <c r="AX28" s="40"/>
      <c r="AY28" s="40"/>
      <c r="AZ28" s="304"/>
      <c r="BA28" s="41"/>
      <c r="BB28" s="41"/>
      <c r="BC28" s="46"/>
      <c r="BD28" s="107"/>
      <c r="BE28" s="23">
        <v>1</v>
      </c>
      <c r="BF28" s="107" t="s">
        <v>0</v>
      </c>
      <c r="BG28" s="107"/>
      <c r="BH28" s="23">
        <v>4</v>
      </c>
      <c r="BI28" s="107"/>
      <c r="BJ28" s="41"/>
      <c r="BK28" s="41"/>
      <c r="BL28" s="304"/>
      <c r="BM28" s="40"/>
      <c r="BN28" s="40"/>
      <c r="BO28" s="40"/>
      <c r="BP28" s="41"/>
      <c r="BQ28" s="107">
        <f>IF(BR28="","",BR28+BR30+BR29)</f>
        <v>1</v>
      </c>
      <c r="BR28" s="23">
        <v>1</v>
      </c>
      <c r="BS28" s="107" t="s">
        <v>0</v>
      </c>
      <c r="BT28" s="107"/>
      <c r="BU28" s="23">
        <v>0</v>
      </c>
      <c r="BV28" s="107">
        <f>IF(BU28="","",BU28+BU30+BU29)</f>
        <v>1</v>
      </c>
      <c r="BW28" s="40"/>
      <c r="BX28" s="40"/>
      <c r="BY28" s="304"/>
    </row>
    <row r="29" spans="1:77" ht="13.5" customHeight="1">
      <c r="A29" s="125"/>
      <c r="B29" s="126"/>
      <c r="C29" s="126"/>
      <c r="D29" s="127"/>
      <c r="E29" s="131"/>
      <c r="F29" s="131"/>
      <c r="G29" s="131"/>
      <c r="H29" s="131"/>
      <c r="I29" s="131"/>
      <c r="J29" s="103">
        <f>I32</f>
        <v>3</v>
      </c>
      <c r="K29" s="23">
        <f>IF(H32="","",H32)</f>
        <v>3</v>
      </c>
      <c r="L29" s="23" t="s">
        <v>61</v>
      </c>
      <c r="M29" s="23">
        <f>IF(F32="","",F33)</f>
        <v>2</v>
      </c>
      <c r="N29" s="105">
        <f>E32</f>
        <v>2</v>
      </c>
      <c r="O29" s="103">
        <f>I35</f>
        <v>5</v>
      </c>
      <c r="P29" s="23">
        <f>IF(H35="","",H35)</f>
        <v>2</v>
      </c>
      <c r="Q29" s="23" t="s">
        <v>61</v>
      </c>
      <c r="R29" s="23">
        <f>IF(F35="","",F35)</f>
        <v>0</v>
      </c>
      <c r="S29" s="105">
        <f>E35</f>
        <v>1</v>
      </c>
      <c r="T29" s="101"/>
      <c r="U29" s="101"/>
      <c r="V29" s="101"/>
      <c r="W29" s="101"/>
      <c r="X29" s="101"/>
      <c r="Y29" s="102"/>
      <c r="Z29" s="102"/>
      <c r="AA29" s="102"/>
      <c r="AB29" s="102"/>
      <c r="AC29" s="102"/>
      <c r="AD29" s="102"/>
      <c r="AE29" s="102"/>
      <c r="AF29" s="118"/>
      <c r="AG29" s="119"/>
      <c r="AI29" s="59"/>
      <c r="AJ29" s="59"/>
      <c r="AK29" s="59"/>
      <c r="AL29" s="40"/>
      <c r="AM29" s="289"/>
      <c r="AN29" s="40"/>
      <c r="AO29" s="40"/>
      <c r="AP29" s="41"/>
      <c r="AQ29" s="40"/>
      <c r="AR29" s="107"/>
      <c r="AS29" s="23"/>
      <c r="AT29" s="107" t="s">
        <v>0</v>
      </c>
      <c r="AU29" s="107"/>
      <c r="AV29" s="23"/>
      <c r="AW29" s="107"/>
      <c r="AX29" s="42"/>
      <c r="AY29" s="42"/>
      <c r="AZ29" s="297"/>
      <c r="BA29" s="42"/>
      <c r="BB29" s="42"/>
      <c r="BC29" s="46"/>
      <c r="BD29" s="107"/>
      <c r="BE29" s="23"/>
      <c r="BF29" s="107" t="s">
        <v>76</v>
      </c>
      <c r="BG29" s="107"/>
      <c r="BH29" s="23"/>
      <c r="BI29" s="107"/>
      <c r="BJ29" s="41"/>
      <c r="BK29" s="41"/>
      <c r="BL29" s="304"/>
      <c r="BM29" s="40"/>
      <c r="BN29" s="40"/>
      <c r="BO29" s="41"/>
      <c r="BP29" s="40"/>
      <c r="BQ29" s="107"/>
      <c r="BR29" s="23">
        <v>0</v>
      </c>
      <c r="BS29" s="107" t="s">
        <v>0</v>
      </c>
      <c r="BT29" s="107"/>
      <c r="BU29" s="23">
        <v>1</v>
      </c>
      <c r="BV29" s="107"/>
      <c r="BW29" s="42"/>
      <c r="BX29" s="42"/>
      <c r="BY29" s="297"/>
    </row>
    <row r="30" spans="1:77" ht="13.5" customHeight="1">
      <c r="A30" s="128"/>
      <c r="B30" s="129"/>
      <c r="C30" s="129"/>
      <c r="D30" s="130"/>
      <c r="E30" s="131"/>
      <c r="F30" s="131"/>
      <c r="G30" s="131"/>
      <c r="H30" s="131"/>
      <c r="I30" s="131"/>
      <c r="J30" s="104"/>
      <c r="K30" s="23">
        <f>IF(H33="","",H33)</f>
        <v>0</v>
      </c>
      <c r="L30" s="24" t="s">
        <v>61</v>
      </c>
      <c r="M30" s="23">
        <f>IF(F33="","",F34)</f>
        <v>0</v>
      </c>
      <c r="N30" s="106"/>
      <c r="O30" s="104"/>
      <c r="P30" s="23">
        <f>IF(H36="","",H36)</f>
        <v>3</v>
      </c>
      <c r="Q30" s="24" t="s">
        <v>61</v>
      </c>
      <c r="R30" s="24">
        <f>IF(F36="","",F36)</f>
        <v>1</v>
      </c>
      <c r="S30" s="106"/>
      <c r="T30" s="101"/>
      <c r="U30" s="101"/>
      <c r="V30" s="101"/>
      <c r="W30" s="101"/>
      <c r="X30" s="101"/>
      <c r="Y30" s="102"/>
      <c r="Z30" s="102"/>
      <c r="AA30" s="102"/>
      <c r="AB30" s="102"/>
      <c r="AC30" s="102"/>
      <c r="AD30" s="102"/>
      <c r="AE30" s="102"/>
      <c r="AF30" s="118"/>
      <c r="AG30" s="119"/>
      <c r="AI30" s="59"/>
      <c r="AJ30" s="59"/>
      <c r="AK30" s="59"/>
      <c r="AL30" s="41"/>
      <c r="AM30" s="289"/>
      <c r="AN30" s="40"/>
      <c r="AO30" s="40"/>
      <c r="AP30" s="40"/>
      <c r="AQ30" s="41"/>
      <c r="AR30" s="21"/>
      <c r="AS30" s="23"/>
      <c r="AT30" s="107" t="s">
        <v>66</v>
      </c>
      <c r="AU30" s="107"/>
      <c r="AV30" s="23"/>
      <c r="AW30" s="21"/>
      <c r="AX30" s="42"/>
      <c r="AY30" s="42"/>
      <c r="AZ30" s="297"/>
      <c r="BA30" s="42"/>
      <c r="BB30" s="42"/>
      <c r="BC30" s="46"/>
      <c r="BD30" s="107"/>
      <c r="BE30" s="21"/>
      <c r="BF30" s="107" t="s">
        <v>0</v>
      </c>
      <c r="BG30" s="107"/>
      <c r="BH30" s="21"/>
      <c r="BI30" s="107"/>
      <c r="BJ30" s="41"/>
      <c r="BK30" s="41"/>
      <c r="BL30" s="304"/>
      <c r="BM30" s="40"/>
      <c r="BN30" s="40"/>
      <c r="BO30" s="40"/>
      <c r="BP30" s="41"/>
      <c r="BQ30" s="21"/>
      <c r="BR30" s="23"/>
      <c r="BS30" s="107" t="s">
        <v>66</v>
      </c>
      <c r="BT30" s="107"/>
      <c r="BU30" s="23"/>
      <c r="BV30" s="21"/>
      <c r="BW30" s="42"/>
      <c r="BX30" s="42"/>
      <c r="BY30" s="297"/>
    </row>
    <row r="31" spans="1:77" ht="13.5" customHeight="1">
      <c r="A31" s="122" t="s">
        <v>31</v>
      </c>
      <c r="B31" s="123"/>
      <c r="C31" s="123"/>
      <c r="D31" s="124"/>
      <c r="E31" s="19" t="s">
        <v>48</v>
      </c>
      <c r="F31" s="20"/>
      <c r="G31" s="20" t="str">
        <f>IF(E32="","",IF(E32=I32,"△",IF(E32&gt;I32,"○","●")))</f>
        <v>●</v>
      </c>
      <c r="H31" s="21"/>
      <c r="I31" s="22"/>
      <c r="J31" s="131" t="s">
        <v>62</v>
      </c>
      <c r="K31" s="131"/>
      <c r="L31" s="131"/>
      <c r="M31" s="131"/>
      <c r="N31" s="131"/>
      <c r="O31" s="19" t="str">
        <f>J34</f>
        <v>6B</v>
      </c>
      <c r="P31" s="20"/>
      <c r="Q31" s="20" t="str">
        <f>IF(O32="","",IF(O32=S32,"△",IF(O32&gt;S32,"○","●")))</f>
        <v>○</v>
      </c>
      <c r="R31" s="21"/>
      <c r="S31" s="22"/>
      <c r="T31" s="101"/>
      <c r="U31" s="101"/>
      <c r="V31" s="101"/>
      <c r="W31" s="101"/>
      <c r="X31" s="101"/>
      <c r="Y31" s="102">
        <f>IF(G31="","",COUNTIF(E31:V31,"○"))</f>
        <v>1</v>
      </c>
      <c r="Z31" s="102">
        <f>IF(G31="","",COUNTIF(F31:W31,"●"))</f>
        <v>1</v>
      </c>
      <c r="AA31" s="102">
        <f>IF(G31="","",COUNTIF(G31:X31,"△"))</f>
        <v>0</v>
      </c>
      <c r="AB31" s="102">
        <f>IF(OR(NOT(E32=""),NOT(J32=""),NOT(O32=""),NOT(T32="")),SUM(E32,J32,O32,T32),"")</f>
        <v>7</v>
      </c>
      <c r="AC31" s="102">
        <f>IF(OR(NOT(I32=""),NOT(N32=""),NOT(X32=""),NOT(X32="")),SUM(I32,N32,S32,X32),"")</f>
        <v>4</v>
      </c>
      <c r="AD31" s="102">
        <f>IF(AB31="","",AB31-AC31)</f>
        <v>3</v>
      </c>
      <c r="AE31" s="102">
        <f>IF(Y31="","",(Y31*3)+AA31)</f>
        <v>3</v>
      </c>
      <c r="AF31" s="118">
        <f>IF(AE31="","",RANK(AG31,$AG$28:$AG$36))</f>
        <v>2</v>
      </c>
      <c r="AG31" s="119">
        <f>AE31*10000+AD31*100+AB31</f>
        <v>30307</v>
      </c>
      <c r="AI31" s="59"/>
      <c r="AJ31" s="59"/>
      <c r="AK31" s="59"/>
      <c r="AL31" s="41"/>
      <c r="AM31" s="289"/>
      <c r="AN31" s="40"/>
      <c r="AO31" s="40"/>
      <c r="AP31" s="40"/>
      <c r="AQ31" s="41"/>
      <c r="AR31" s="21"/>
      <c r="AS31" s="21"/>
      <c r="AT31" s="107" t="s">
        <v>0</v>
      </c>
      <c r="AU31" s="107"/>
      <c r="AV31" s="21"/>
      <c r="AW31" s="21"/>
      <c r="AX31" s="42"/>
      <c r="AY31" s="42"/>
      <c r="AZ31" s="297"/>
      <c r="BA31" s="42"/>
      <c r="BB31" s="42"/>
      <c r="BC31" s="46"/>
      <c r="BD31" s="107"/>
      <c r="BE31" s="21"/>
      <c r="BF31" s="107" t="s">
        <v>0</v>
      </c>
      <c r="BG31" s="107"/>
      <c r="BH31" s="21"/>
      <c r="BI31" s="107"/>
      <c r="BJ31" s="41"/>
      <c r="BK31" s="41"/>
      <c r="BL31" s="304"/>
      <c r="BM31" s="40"/>
      <c r="BN31" s="40"/>
      <c r="BO31" s="40"/>
      <c r="BP31" s="41"/>
      <c r="BQ31" s="21"/>
      <c r="BR31" s="21">
        <v>4</v>
      </c>
      <c r="BS31" s="107" t="s">
        <v>0</v>
      </c>
      <c r="BT31" s="107"/>
      <c r="BU31" s="21">
        <v>1</v>
      </c>
      <c r="BV31" s="21"/>
      <c r="BW31" s="42"/>
      <c r="BX31" s="42"/>
      <c r="BY31" s="297"/>
    </row>
    <row r="32" spans="1:77" ht="13.5" customHeight="1">
      <c r="A32" s="125"/>
      <c r="B32" s="126"/>
      <c r="C32" s="126"/>
      <c r="D32" s="127"/>
      <c r="E32" s="103">
        <f>IF(F32="","",F32+F33)</f>
        <v>2</v>
      </c>
      <c r="F32" s="23">
        <v>0</v>
      </c>
      <c r="G32" s="23" t="s">
        <v>61</v>
      </c>
      <c r="H32" s="23">
        <v>3</v>
      </c>
      <c r="I32" s="105">
        <f>IF(H32="","",H32+H33)</f>
        <v>3</v>
      </c>
      <c r="J32" s="131"/>
      <c r="K32" s="131"/>
      <c r="L32" s="131"/>
      <c r="M32" s="131"/>
      <c r="N32" s="131"/>
      <c r="O32" s="103">
        <f>N35</f>
        <v>5</v>
      </c>
      <c r="P32" s="23">
        <f>IF(M35="","",M35)</f>
        <v>2</v>
      </c>
      <c r="Q32" s="23" t="s">
        <v>61</v>
      </c>
      <c r="R32" s="23">
        <f>IF(K35="","",K36)</f>
        <v>1</v>
      </c>
      <c r="S32" s="105">
        <f>J35</f>
        <v>1</v>
      </c>
      <c r="T32" s="101"/>
      <c r="U32" s="101"/>
      <c r="V32" s="101"/>
      <c r="W32" s="101"/>
      <c r="X32" s="101"/>
      <c r="Y32" s="102"/>
      <c r="Z32" s="102"/>
      <c r="AA32" s="102"/>
      <c r="AB32" s="102"/>
      <c r="AC32" s="102"/>
      <c r="AD32" s="102"/>
      <c r="AE32" s="102"/>
      <c r="AF32" s="118"/>
      <c r="AG32" s="119"/>
      <c r="AI32" s="59"/>
      <c r="AJ32" s="59"/>
      <c r="AK32" s="59"/>
      <c r="AL32" s="41"/>
      <c r="AM32" s="289"/>
      <c r="AN32" s="40"/>
      <c r="AO32" s="40"/>
      <c r="AP32" s="40"/>
      <c r="AQ32" s="41"/>
      <c r="AR32" s="21"/>
      <c r="AS32" s="21"/>
      <c r="AV32" s="21"/>
      <c r="AW32" s="21"/>
      <c r="AX32" s="42"/>
      <c r="AY32" s="42"/>
      <c r="AZ32" s="297"/>
      <c r="BA32" s="42"/>
      <c r="BB32" s="42"/>
      <c r="BC32" s="46"/>
      <c r="BD32" s="46"/>
      <c r="BE32" s="46"/>
      <c r="BF32" s="107" t="s">
        <v>66</v>
      </c>
      <c r="BG32" s="107"/>
      <c r="BH32" s="41"/>
      <c r="BI32" s="41"/>
      <c r="BJ32" s="41"/>
      <c r="BK32" s="41"/>
      <c r="BL32" s="304"/>
      <c r="BM32" s="40"/>
      <c r="BN32" s="40"/>
      <c r="BO32" s="40"/>
      <c r="BP32" s="41"/>
      <c r="BQ32" s="21"/>
      <c r="BR32" s="21"/>
      <c r="BU32" s="21"/>
      <c r="BV32" s="21"/>
      <c r="BW32" s="42"/>
      <c r="BX32" s="42"/>
      <c r="BY32" s="297"/>
    </row>
    <row r="33" spans="1:77" ht="13.5" customHeight="1">
      <c r="A33" s="128"/>
      <c r="B33" s="129"/>
      <c r="C33" s="129"/>
      <c r="D33" s="130"/>
      <c r="E33" s="104"/>
      <c r="F33" s="24">
        <v>2</v>
      </c>
      <c r="G33" s="24" t="s">
        <v>61</v>
      </c>
      <c r="H33" s="24">
        <v>0</v>
      </c>
      <c r="I33" s="106"/>
      <c r="J33" s="131"/>
      <c r="K33" s="131"/>
      <c r="L33" s="131"/>
      <c r="M33" s="131"/>
      <c r="N33" s="131"/>
      <c r="O33" s="104"/>
      <c r="P33" s="23">
        <f>IF(M36="","",M36)</f>
        <v>3</v>
      </c>
      <c r="Q33" s="24" t="s">
        <v>61</v>
      </c>
      <c r="R33" s="23">
        <f>IF(K36="","",K37)</f>
        <v>0</v>
      </c>
      <c r="S33" s="106"/>
      <c r="T33" s="101"/>
      <c r="U33" s="101"/>
      <c r="V33" s="101"/>
      <c r="W33" s="101"/>
      <c r="X33" s="101"/>
      <c r="Y33" s="102"/>
      <c r="Z33" s="102"/>
      <c r="AA33" s="102"/>
      <c r="AB33" s="102"/>
      <c r="AC33" s="102"/>
      <c r="AD33" s="102"/>
      <c r="AE33" s="102"/>
      <c r="AF33" s="118"/>
      <c r="AG33" s="119"/>
      <c r="AM33" s="285"/>
      <c r="AR33" s="23"/>
      <c r="AS33" s="21"/>
      <c r="AT33" s="23"/>
      <c r="AU33" s="23"/>
      <c r="AV33" s="21"/>
      <c r="AW33" s="23"/>
      <c r="AZ33" s="285"/>
      <c r="BD33" s="46"/>
      <c r="BE33" s="46"/>
      <c r="BF33" s="107" t="s">
        <v>0</v>
      </c>
      <c r="BG33" s="107"/>
      <c r="BH33" s="41"/>
      <c r="BI33" s="41"/>
      <c r="BL33" s="285"/>
      <c r="BQ33" s="23"/>
      <c r="BR33" s="21"/>
      <c r="BS33" s="23"/>
      <c r="BT33" s="23"/>
      <c r="BU33" s="21"/>
      <c r="BV33" s="23"/>
      <c r="BY33" s="285"/>
    </row>
    <row r="34" spans="1:81" ht="13.5" customHeight="1">
      <c r="A34" s="122" t="s">
        <v>35</v>
      </c>
      <c r="B34" s="123"/>
      <c r="C34" s="123"/>
      <c r="D34" s="124"/>
      <c r="E34" s="19" t="s">
        <v>104</v>
      </c>
      <c r="F34" s="20"/>
      <c r="G34" s="20" t="str">
        <f>IF(E35="","",IF(E35=I35,"△",IF(E35&gt;I35,"○","●")))</f>
        <v>●</v>
      </c>
      <c r="H34" s="21"/>
      <c r="I34" s="22"/>
      <c r="J34" s="19" t="s">
        <v>50</v>
      </c>
      <c r="K34" s="20"/>
      <c r="L34" s="20" t="str">
        <f>IF(J35="","",IF(J35=N35,"△",IF(J35&gt;N35,"○","●")))</f>
        <v>●</v>
      </c>
      <c r="M34" s="21"/>
      <c r="N34" s="22"/>
      <c r="O34" s="131" t="s">
        <v>62</v>
      </c>
      <c r="P34" s="131"/>
      <c r="Q34" s="131"/>
      <c r="R34" s="131"/>
      <c r="S34" s="131"/>
      <c r="T34" s="101"/>
      <c r="U34" s="101"/>
      <c r="V34" s="101"/>
      <c r="W34" s="101"/>
      <c r="X34" s="101"/>
      <c r="Y34" s="102">
        <f>IF(G34="","",COUNTIF(E34:V34,"○"))</f>
        <v>0</v>
      </c>
      <c r="Z34" s="102">
        <f>IF(G34="","",COUNTIF(F34:W34,"●"))</f>
        <v>2</v>
      </c>
      <c r="AA34" s="102">
        <f>IF(G34="","",COUNTIF(G34:X34,"△"))</f>
        <v>0</v>
      </c>
      <c r="AB34" s="102">
        <f>IF(OR(NOT(E35=""),NOT(J35=""),NOT(O35=""),NOT(T35="")),SUM(E35,J35,O35,T35),"")</f>
        <v>2</v>
      </c>
      <c r="AC34" s="102">
        <f>IF(OR(NOT(I35=""),NOT(N35=""),NOT(X35=""),NOT(X35="")),SUM(I35,N35,S35,X35),"")</f>
        <v>10</v>
      </c>
      <c r="AD34" s="102">
        <f>IF(AB34="","",AB34-AC34)</f>
        <v>-8</v>
      </c>
      <c r="AE34" s="102">
        <f>IF(Y34="","",(Y34*3)+AA34)</f>
        <v>0</v>
      </c>
      <c r="AF34" s="118">
        <f>IF(AE34="","",RANK(AG34,$AG$28:$AG$36))</f>
        <v>3</v>
      </c>
      <c r="AG34" s="119">
        <f>AE34*10000+AD34*100+AB34</f>
        <v>-798</v>
      </c>
      <c r="AI34" s="45"/>
      <c r="AJ34" s="44"/>
      <c r="AK34" s="44"/>
      <c r="AL34" s="44"/>
      <c r="AM34" s="290"/>
      <c r="AN34" s="44"/>
      <c r="AO34" s="44"/>
      <c r="AP34" s="44"/>
      <c r="AQ34" s="44"/>
      <c r="AR34" s="44"/>
      <c r="AT34" s="21"/>
      <c r="AU34" s="21"/>
      <c r="AV34" s="45"/>
      <c r="AW34" s="44"/>
      <c r="AX34" s="44"/>
      <c r="AY34" s="44"/>
      <c r="AZ34" s="290"/>
      <c r="BA34" s="44"/>
      <c r="BB34" s="44"/>
      <c r="BC34" s="44"/>
      <c r="BD34" s="44"/>
      <c r="BE34" s="44"/>
      <c r="BH34" s="45"/>
      <c r="BI34" s="44"/>
      <c r="BJ34" s="44"/>
      <c r="BK34" s="44"/>
      <c r="BL34" s="290"/>
      <c r="BM34" s="44"/>
      <c r="BN34" s="44"/>
      <c r="BO34" s="44"/>
      <c r="BP34" s="44"/>
      <c r="BQ34" s="44"/>
      <c r="BS34" s="107"/>
      <c r="BT34" s="107"/>
      <c r="BU34" s="45"/>
      <c r="BV34" s="44"/>
      <c r="BW34" s="44"/>
      <c r="BX34" s="44"/>
      <c r="BY34" s="290"/>
      <c r="BZ34" s="44"/>
      <c r="CA34" s="44"/>
      <c r="CB34" s="44"/>
      <c r="CC34" s="44"/>
    </row>
    <row r="35" spans="1:81" ht="13.5" customHeight="1">
      <c r="A35" s="125"/>
      <c r="B35" s="126"/>
      <c r="C35" s="126"/>
      <c r="D35" s="127"/>
      <c r="E35" s="103">
        <f>IF(F35="","",F35+F36)</f>
        <v>1</v>
      </c>
      <c r="F35" s="23">
        <v>0</v>
      </c>
      <c r="G35" s="23" t="s">
        <v>61</v>
      </c>
      <c r="H35" s="23">
        <v>2</v>
      </c>
      <c r="I35" s="105">
        <f>IF(H35="","",H35+H36)</f>
        <v>5</v>
      </c>
      <c r="J35" s="103">
        <f>IF(K35="","",K35+K36)</f>
        <v>1</v>
      </c>
      <c r="K35" s="23">
        <v>0</v>
      </c>
      <c r="L35" s="23" t="s">
        <v>61</v>
      </c>
      <c r="M35" s="23">
        <v>2</v>
      </c>
      <c r="N35" s="105">
        <f>IF(M35="","",M35+M36)</f>
        <v>5</v>
      </c>
      <c r="O35" s="131"/>
      <c r="P35" s="131"/>
      <c r="Q35" s="131"/>
      <c r="R35" s="131"/>
      <c r="S35" s="131"/>
      <c r="T35" s="101"/>
      <c r="U35" s="101"/>
      <c r="V35" s="101"/>
      <c r="W35" s="101"/>
      <c r="X35" s="101"/>
      <c r="Y35" s="102"/>
      <c r="Z35" s="102"/>
      <c r="AA35" s="102"/>
      <c r="AB35" s="102"/>
      <c r="AC35" s="102"/>
      <c r="AD35" s="102"/>
      <c r="AE35" s="102"/>
      <c r="AF35" s="118"/>
      <c r="AG35" s="119"/>
      <c r="AI35" s="44"/>
      <c r="AJ35" s="44"/>
      <c r="AK35" s="44"/>
      <c r="AL35" s="44"/>
      <c r="AM35" s="290"/>
      <c r="AN35" s="44"/>
      <c r="AO35" s="44"/>
      <c r="AP35" s="44"/>
      <c r="AQ35" s="44"/>
      <c r="AR35" s="44"/>
      <c r="AV35" s="44"/>
      <c r="AW35" s="44"/>
      <c r="AX35" s="44"/>
      <c r="AY35" s="44"/>
      <c r="AZ35" s="290"/>
      <c r="BA35" s="44"/>
      <c r="BB35" s="44"/>
      <c r="BC35" s="44"/>
      <c r="BD35" s="44"/>
      <c r="BE35" s="44"/>
      <c r="BH35" s="44"/>
      <c r="BI35" s="44"/>
      <c r="BJ35" s="44"/>
      <c r="BK35" s="44"/>
      <c r="BL35" s="290"/>
      <c r="BM35" s="44"/>
      <c r="BN35" s="44"/>
      <c r="BO35" s="44"/>
      <c r="BP35" s="44"/>
      <c r="BQ35" s="44"/>
      <c r="BU35" s="44"/>
      <c r="BV35" s="44"/>
      <c r="BW35" s="44"/>
      <c r="BX35" s="44"/>
      <c r="BY35" s="290"/>
      <c r="BZ35" s="44"/>
      <c r="CA35" s="44"/>
      <c r="CB35" s="44"/>
      <c r="CC35" s="44"/>
    </row>
    <row r="36" spans="1:81" ht="13.5" customHeight="1">
      <c r="A36" s="128"/>
      <c r="B36" s="129"/>
      <c r="C36" s="129"/>
      <c r="D36" s="130"/>
      <c r="E36" s="104"/>
      <c r="F36" s="24">
        <v>1</v>
      </c>
      <c r="G36" s="24" t="s">
        <v>61</v>
      </c>
      <c r="H36" s="24">
        <v>3</v>
      </c>
      <c r="I36" s="106"/>
      <c r="J36" s="104"/>
      <c r="K36" s="24">
        <v>1</v>
      </c>
      <c r="L36" s="24" t="s">
        <v>61</v>
      </c>
      <c r="M36" s="24">
        <v>3</v>
      </c>
      <c r="N36" s="106"/>
      <c r="O36" s="131"/>
      <c r="P36" s="131"/>
      <c r="Q36" s="131"/>
      <c r="R36" s="131"/>
      <c r="S36" s="131"/>
      <c r="T36" s="101"/>
      <c r="U36" s="101"/>
      <c r="V36" s="101"/>
      <c r="W36" s="101"/>
      <c r="X36" s="101"/>
      <c r="Y36" s="102"/>
      <c r="Z36" s="102"/>
      <c r="AA36" s="102"/>
      <c r="AB36" s="102"/>
      <c r="AC36" s="102"/>
      <c r="AD36" s="102"/>
      <c r="AE36" s="102"/>
      <c r="AF36" s="118"/>
      <c r="AG36" s="119"/>
      <c r="AI36" s="44"/>
      <c r="AJ36" s="44"/>
      <c r="AK36" s="44"/>
      <c r="AL36" s="44"/>
      <c r="AM36" s="290"/>
      <c r="AN36" s="44"/>
      <c r="AO36" s="44"/>
      <c r="AP36" s="44"/>
      <c r="AQ36" s="44"/>
      <c r="AR36" s="44"/>
      <c r="AV36" s="44"/>
      <c r="AW36" s="44"/>
      <c r="AX36" s="44"/>
      <c r="AY36" s="44"/>
      <c r="AZ36" s="290"/>
      <c r="BA36" s="44"/>
      <c r="BB36" s="44"/>
      <c r="BC36" s="44"/>
      <c r="BD36" s="44"/>
      <c r="BE36" s="44"/>
      <c r="BH36" s="44"/>
      <c r="BI36" s="44"/>
      <c r="BJ36" s="44"/>
      <c r="BK36" s="44"/>
      <c r="BL36" s="290"/>
      <c r="BM36" s="44"/>
      <c r="BN36" s="44"/>
      <c r="BO36" s="44"/>
      <c r="BP36" s="44"/>
      <c r="BQ36" s="44"/>
      <c r="BU36" s="44"/>
      <c r="BV36" s="44"/>
      <c r="BW36" s="44"/>
      <c r="BX36" s="44"/>
      <c r="BY36" s="290"/>
      <c r="BZ36" s="44"/>
      <c r="CA36" s="44"/>
      <c r="CB36" s="44"/>
      <c r="CC36" s="44"/>
    </row>
    <row r="37" spans="33:82" ht="13.5" customHeight="1" thickBot="1">
      <c r="AG37" s="25"/>
      <c r="AI37" s="26">
        <f>IF(AK39="","",AK39)</f>
        <v>6</v>
      </c>
      <c r="AJ37" s="288"/>
      <c r="AK37" s="288"/>
      <c r="AL37" s="288"/>
      <c r="AM37" s="291"/>
      <c r="AR37" s="27">
        <f>IF(AP39="","",AP39)</f>
        <v>1</v>
      </c>
      <c r="AV37" s="26">
        <f>IF(AX39="","",AX39)</f>
        <v>5</v>
      </c>
      <c r="AW37" s="288"/>
      <c r="AX37" s="288"/>
      <c r="AY37" s="288"/>
      <c r="AZ37" s="291"/>
      <c r="BE37" s="27">
        <f>IF(BC39="","",BC39)</f>
        <v>4</v>
      </c>
      <c r="BH37" s="26">
        <f>IF(BJ39="","",BJ39)</f>
        <v>3</v>
      </c>
      <c r="BI37" s="288"/>
      <c r="BJ37" s="288"/>
      <c r="BK37" s="288"/>
      <c r="BL37" s="291"/>
      <c r="BQ37" s="27">
        <f>IF(BO39="","",BO39)</f>
        <v>1</v>
      </c>
      <c r="BU37" s="26">
        <f>IF(BW39="","",BW39)</f>
        <v>1</v>
      </c>
      <c r="BV37" s="288"/>
      <c r="BW37" s="288"/>
      <c r="BX37" s="288"/>
      <c r="BY37" s="291"/>
      <c r="CD37" s="27">
        <f>IF(CB39="","",CB39)</f>
        <v>1</v>
      </c>
    </row>
    <row r="38" spans="1:81" ht="13.5" customHeight="1">
      <c r="A38" s="131" t="s">
        <v>65</v>
      </c>
      <c r="B38" s="131"/>
      <c r="C38" s="131"/>
      <c r="D38" s="131"/>
      <c r="H38" s="10" t="s">
        <v>64</v>
      </c>
      <c r="AG38" s="25"/>
      <c r="AI38" s="285"/>
      <c r="AK38" s="9"/>
      <c r="AL38" s="9"/>
      <c r="AM38" s="287">
        <v>9</v>
      </c>
      <c r="AN38" s="173"/>
      <c r="AO38" s="14"/>
      <c r="AP38" s="15"/>
      <c r="AQ38" s="28"/>
      <c r="AV38" s="285"/>
      <c r="AX38" s="9"/>
      <c r="AY38" s="9"/>
      <c r="AZ38" s="287">
        <v>10</v>
      </c>
      <c r="BA38" s="173"/>
      <c r="BB38" s="14"/>
      <c r="BC38" s="15"/>
      <c r="BD38" s="28"/>
      <c r="BH38" s="285"/>
      <c r="BJ38" s="9"/>
      <c r="BK38" s="9"/>
      <c r="BL38" s="287">
        <v>11</v>
      </c>
      <c r="BM38" s="173"/>
      <c r="BN38" s="14"/>
      <c r="BO38" s="15"/>
      <c r="BP38" s="28"/>
      <c r="BU38" s="285"/>
      <c r="BW38" s="9"/>
      <c r="BX38" s="9"/>
      <c r="BY38" s="287">
        <v>12</v>
      </c>
      <c r="BZ38" s="173"/>
      <c r="CA38" s="14"/>
      <c r="CB38" s="15"/>
      <c r="CC38" s="28"/>
    </row>
    <row r="39" spans="1:81" ht="13.5" customHeight="1">
      <c r="A39" s="131"/>
      <c r="B39" s="131"/>
      <c r="C39" s="131"/>
      <c r="D39" s="131"/>
      <c r="AG39" s="25"/>
      <c r="AI39" s="285"/>
      <c r="AK39" s="107">
        <f>IF(AL39="","",AL39+AL41+AL40)</f>
        <v>6</v>
      </c>
      <c r="AL39" s="23">
        <v>4</v>
      </c>
      <c r="AM39" s="107" t="s">
        <v>73</v>
      </c>
      <c r="AN39" s="107"/>
      <c r="AO39" s="23">
        <v>1</v>
      </c>
      <c r="AP39" s="107">
        <f>IF(AO39="","",AO39+AO41+AO40)</f>
        <v>1</v>
      </c>
      <c r="AQ39" s="29"/>
      <c r="AV39" s="285"/>
      <c r="AX39" s="107">
        <f>IF(AY39="","",AY39+AY41+AY40)</f>
        <v>5</v>
      </c>
      <c r="AY39" s="23">
        <v>1</v>
      </c>
      <c r="AZ39" s="107" t="s">
        <v>73</v>
      </c>
      <c r="BA39" s="107"/>
      <c r="BB39" s="23">
        <v>0</v>
      </c>
      <c r="BC39" s="107">
        <f>IF(BB39="","",BB39+BB41+BB40)</f>
        <v>4</v>
      </c>
      <c r="BD39" s="29"/>
      <c r="BH39" s="285"/>
      <c r="BJ39" s="107">
        <f>IF(BK39="","",BK39+BK41+BK40)</f>
        <v>3</v>
      </c>
      <c r="BK39" s="23">
        <v>1</v>
      </c>
      <c r="BL39" s="107" t="s">
        <v>73</v>
      </c>
      <c r="BM39" s="107"/>
      <c r="BN39" s="23">
        <v>0</v>
      </c>
      <c r="BO39" s="107">
        <f>IF(BN39="","",BN39+BN41+BN40)</f>
        <v>1</v>
      </c>
      <c r="BP39" s="29"/>
      <c r="BU39" s="285"/>
      <c r="BW39" s="107">
        <f>IF(BX39="","",BX39+BX41+BX40)</f>
        <v>1</v>
      </c>
      <c r="BX39" s="23">
        <v>1</v>
      </c>
      <c r="BY39" s="107" t="s">
        <v>73</v>
      </c>
      <c r="BZ39" s="107"/>
      <c r="CA39" s="23">
        <v>0</v>
      </c>
      <c r="CB39" s="107">
        <f>IF(CA39="","",CA39+CA41+CA40)</f>
        <v>1</v>
      </c>
      <c r="CC39" s="29"/>
    </row>
    <row r="40" spans="1:81" ht="13.5" customHeight="1">
      <c r="A40" s="131" t="s">
        <v>58</v>
      </c>
      <c r="B40" s="131"/>
      <c r="C40" s="131"/>
      <c r="D40" s="131"/>
      <c r="E40" s="98" t="str">
        <f>A42</f>
        <v>北広島</v>
      </c>
      <c r="F40" s="88"/>
      <c r="G40" s="88"/>
      <c r="H40" s="88"/>
      <c r="I40" s="89"/>
      <c r="J40" s="98" t="str">
        <f>A45</f>
        <v>祝梅</v>
      </c>
      <c r="K40" s="88"/>
      <c r="L40" s="88"/>
      <c r="M40" s="88"/>
      <c r="N40" s="89"/>
      <c r="O40" s="98" t="str">
        <f>A48</f>
        <v>高台</v>
      </c>
      <c r="P40" s="88"/>
      <c r="Q40" s="88"/>
      <c r="R40" s="88"/>
      <c r="S40" s="89"/>
      <c r="T40" s="101"/>
      <c r="U40" s="101"/>
      <c r="V40" s="101"/>
      <c r="W40" s="101"/>
      <c r="X40" s="101"/>
      <c r="Y40" s="94" t="s">
        <v>1</v>
      </c>
      <c r="Z40" s="94" t="s">
        <v>2</v>
      </c>
      <c r="AA40" s="94" t="s">
        <v>3</v>
      </c>
      <c r="AB40" s="94" t="s">
        <v>25</v>
      </c>
      <c r="AC40" s="94" t="s">
        <v>26</v>
      </c>
      <c r="AD40" s="95" t="s">
        <v>59</v>
      </c>
      <c r="AE40" s="94" t="s">
        <v>27</v>
      </c>
      <c r="AF40" s="94" t="s">
        <v>4</v>
      </c>
      <c r="AG40" s="25"/>
      <c r="AI40" s="285"/>
      <c r="AK40" s="107"/>
      <c r="AL40" s="23">
        <v>2</v>
      </c>
      <c r="AM40" s="107" t="s">
        <v>73</v>
      </c>
      <c r="AN40" s="107"/>
      <c r="AO40" s="23">
        <v>0</v>
      </c>
      <c r="AP40" s="107"/>
      <c r="AQ40" s="29"/>
      <c r="AV40" s="285"/>
      <c r="AX40" s="107"/>
      <c r="AY40" s="23">
        <v>0</v>
      </c>
      <c r="AZ40" s="107" t="s">
        <v>73</v>
      </c>
      <c r="BA40" s="107"/>
      <c r="BB40" s="23">
        <v>1</v>
      </c>
      <c r="BC40" s="107"/>
      <c r="BD40" s="29"/>
      <c r="BH40" s="285"/>
      <c r="BJ40" s="107"/>
      <c r="BK40" s="23">
        <v>2</v>
      </c>
      <c r="BL40" s="107" t="s">
        <v>73</v>
      </c>
      <c r="BM40" s="107"/>
      <c r="BN40" s="23">
        <v>1</v>
      </c>
      <c r="BO40" s="107"/>
      <c r="BP40" s="29"/>
      <c r="BU40" s="285"/>
      <c r="BW40" s="107"/>
      <c r="BX40" s="23">
        <v>0</v>
      </c>
      <c r="BY40" s="107" t="s">
        <v>73</v>
      </c>
      <c r="BZ40" s="107"/>
      <c r="CA40" s="23">
        <v>1</v>
      </c>
      <c r="CB40" s="107"/>
      <c r="CC40" s="29"/>
    </row>
    <row r="41" spans="1:81" ht="13.5" customHeight="1">
      <c r="A41" s="131"/>
      <c r="B41" s="131"/>
      <c r="C41" s="131"/>
      <c r="D41" s="131"/>
      <c r="E41" s="90"/>
      <c r="F41" s="91"/>
      <c r="G41" s="91"/>
      <c r="H41" s="91"/>
      <c r="I41" s="132"/>
      <c r="J41" s="90"/>
      <c r="K41" s="91"/>
      <c r="L41" s="91"/>
      <c r="M41" s="91"/>
      <c r="N41" s="132"/>
      <c r="O41" s="90"/>
      <c r="P41" s="91"/>
      <c r="Q41" s="91"/>
      <c r="R41" s="91"/>
      <c r="S41" s="132"/>
      <c r="T41" s="101"/>
      <c r="U41" s="101"/>
      <c r="V41" s="101"/>
      <c r="W41" s="101"/>
      <c r="X41" s="101"/>
      <c r="Y41" s="94"/>
      <c r="Z41" s="94"/>
      <c r="AA41" s="94"/>
      <c r="AB41" s="94"/>
      <c r="AC41" s="94"/>
      <c r="AD41" s="96"/>
      <c r="AE41" s="94"/>
      <c r="AF41" s="94"/>
      <c r="AG41" s="25"/>
      <c r="AI41" s="285"/>
      <c r="AK41" s="21"/>
      <c r="AL41" s="23"/>
      <c r="AM41" s="107" t="s">
        <v>74</v>
      </c>
      <c r="AN41" s="107"/>
      <c r="AO41" s="23"/>
      <c r="AP41" s="21"/>
      <c r="AQ41" s="29"/>
      <c r="AV41" s="285"/>
      <c r="AX41" s="21"/>
      <c r="AY41" s="23">
        <v>4</v>
      </c>
      <c r="AZ41" s="107" t="s">
        <v>74</v>
      </c>
      <c r="BA41" s="107"/>
      <c r="BB41" s="23">
        <v>3</v>
      </c>
      <c r="BC41" s="21"/>
      <c r="BD41" s="29"/>
      <c r="BH41" s="285"/>
      <c r="BJ41" s="21"/>
      <c r="BK41" s="23"/>
      <c r="BL41" s="107" t="s">
        <v>74</v>
      </c>
      <c r="BM41" s="107"/>
      <c r="BN41" s="23"/>
      <c r="BO41" s="21"/>
      <c r="BP41" s="29"/>
      <c r="BU41" s="285"/>
      <c r="BW41" s="21"/>
      <c r="BX41" s="23"/>
      <c r="BY41" s="107" t="s">
        <v>74</v>
      </c>
      <c r="BZ41" s="107"/>
      <c r="CA41" s="23"/>
      <c r="CB41" s="21"/>
      <c r="CC41" s="29"/>
    </row>
    <row r="42" spans="1:81" ht="13.5" customHeight="1">
      <c r="A42" s="122" t="s">
        <v>29</v>
      </c>
      <c r="B42" s="123"/>
      <c r="C42" s="123"/>
      <c r="D42" s="124"/>
      <c r="E42" s="131" t="s">
        <v>62</v>
      </c>
      <c r="F42" s="131"/>
      <c r="G42" s="131"/>
      <c r="H42" s="131"/>
      <c r="I42" s="131"/>
      <c r="J42" s="19" t="str">
        <f>E45</f>
        <v>5A</v>
      </c>
      <c r="K42" s="20"/>
      <c r="L42" s="20" t="str">
        <f>IF(J43="","",IF(J43=N43,"△",IF(J43&gt;N43,"○","●")))</f>
        <v>●</v>
      </c>
      <c r="M42" s="21"/>
      <c r="N42" s="22"/>
      <c r="O42" s="19" t="str">
        <f>E48</f>
        <v>3A</v>
      </c>
      <c r="P42" s="20"/>
      <c r="Q42" s="20" t="str">
        <f>IF(O43="","",IF(O43=S43,"△",IF(O43&gt;S43,"○","●")))</f>
        <v>●</v>
      </c>
      <c r="R42" s="21"/>
      <c r="S42" s="22"/>
      <c r="T42" s="101"/>
      <c r="U42" s="101"/>
      <c r="V42" s="101"/>
      <c r="W42" s="101"/>
      <c r="X42" s="101"/>
      <c r="Y42" s="102">
        <f>IF(L42="","",COUNTIF(E42:V42,"○"))</f>
        <v>0</v>
      </c>
      <c r="Z42" s="102">
        <f>IF(L42="","",COUNTIF(F42:W42,"●"))</f>
        <v>2</v>
      </c>
      <c r="AA42" s="102">
        <f>IF(L42="","",COUNTIF(G42:X42,"△"))</f>
        <v>0</v>
      </c>
      <c r="AB42" s="102">
        <f>IF(OR(NOT(E43=""),NOT(J43=""),NOT(O43=""),NOT(T43="")),SUM(E43,J43,O43,T43),"")</f>
        <v>0</v>
      </c>
      <c r="AC42" s="102">
        <f>IF(OR(NOT(I43=""),NOT(N43=""),NOT(X43=""),NOT(X43="")),SUM(I43,N43,S43,X43),"")</f>
        <v>8</v>
      </c>
      <c r="AD42" s="102">
        <f>IF(AB42="","",AB42-AC42)</f>
        <v>-8</v>
      </c>
      <c r="AE42" s="102">
        <f>IF(Y42="","",(Y42*3)+AA42)</f>
        <v>0</v>
      </c>
      <c r="AF42" s="118">
        <f>IF(AE42="","",RANK(AG42,$AG$42:$AG$50))</f>
        <v>3</v>
      </c>
      <c r="AG42" s="119">
        <f>AE42*10000+AD42*100+AB42</f>
        <v>-800</v>
      </c>
      <c r="AI42" s="285"/>
      <c r="AK42" s="21"/>
      <c r="AL42" s="21"/>
      <c r="AM42" s="107" t="s">
        <v>73</v>
      </c>
      <c r="AN42" s="107"/>
      <c r="AO42" s="21"/>
      <c r="AP42" s="21"/>
      <c r="AQ42" s="29"/>
      <c r="AV42" s="285"/>
      <c r="AX42" s="21"/>
      <c r="AY42" s="21"/>
      <c r="AZ42" s="107" t="s">
        <v>73</v>
      </c>
      <c r="BA42" s="107"/>
      <c r="BB42" s="21"/>
      <c r="BC42" s="21"/>
      <c r="BD42" s="29"/>
      <c r="BH42" s="285"/>
      <c r="BJ42" s="21"/>
      <c r="BK42" s="21"/>
      <c r="BL42" s="107" t="s">
        <v>73</v>
      </c>
      <c r="BM42" s="107"/>
      <c r="BN42" s="21"/>
      <c r="BO42" s="21"/>
      <c r="BP42" s="29"/>
      <c r="BU42" s="285"/>
      <c r="BW42" s="21"/>
      <c r="BX42" s="21">
        <v>5</v>
      </c>
      <c r="BY42" s="107" t="s">
        <v>73</v>
      </c>
      <c r="BZ42" s="107"/>
      <c r="CA42" s="21">
        <v>3</v>
      </c>
      <c r="CB42" s="21"/>
      <c r="CC42" s="29"/>
    </row>
    <row r="43" spans="1:81" ht="13.5" customHeight="1">
      <c r="A43" s="125"/>
      <c r="B43" s="126"/>
      <c r="C43" s="126"/>
      <c r="D43" s="127"/>
      <c r="E43" s="131"/>
      <c r="F43" s="131"/>
      <c r="G43" s="131"/>
      <c r="H43" s="131"/>
      <c r="I43" s="131"/>
      <c r="J43" s="103">
        <f>I46</f>
        <v>0</v>
      </c>
      <c r="K43" s="23">
        <f>IF(H46="","",H46)</f>
        <v>0</v>
      </c>
      <c r="L43" s="23" t="s">
        <v>61</v>
      </c>
      <c r="M43" s="23">
        <f>IF(F46="","",F47)</f>
        <v>3</v>
      </c>
      <c r="N43" s="105">
        <f>E46</f>
        <v>7</v>
      </c>
      <c r="O43" s="103">
        <f>I49</f>
        <v>0</v>
      </c>
      <c r="P43" s="23">
        <f>IF(H49="","",H49)</f>
        <v>0</v>
      </c>
      <c r="Q43" s="23" t="s">
        <v>61</v>
      </c>
      <c r="R43" s="23">
        <f>IF(F49="","",F49)</f>
        <v>0</v>
      </c>
      <c r="S43" s="105">
        <f>E49</f>
        <v>1</v>
      </c>
      <c r="T43" s="101"/>
      <c r="U43" s="101"/>
      <c r="V43" s="101"/>
      <c r="W43" s="101"/>
      <c r="X43" s="101"/>
      <c r="Y43" s="102"/>
      <c r="Z43" s="102"/>
      <c r="AA43" s="102"/>
      <c r="AB43" s="102"/>
      <c r="AC43" s="102"/>
      <c r="AD43" s="102"/>
      <c r="AE43" s="102"/>
      <c r="AF43" s="118"/>
      <c r="AG43" s="119"/>
      <c r="AI43" s="285"/>
      <c r="AK43" s="21"/>
      <c r="AL43" s="21"/>
      <c r="AO43" s="21"/>
      <c r="AP43" s="21"/>
      <c r="AQ43" s="29"/>
      <c r="AV43" s="285"/>
      <c r="AX43" s="21"/>
      <c r="AY43" s="21"/>
      <c r="AZ43" s="21"/>
      <c r="BA43" s="21"/>
      <c r="BB43" s="21"/>
      <c r="BC43" s="21"/>
      <c r="BD43" s="29"/>
      <c r="BH43" s="285"/>
      <c r="BJ43" s="21"/>
      <c r="BK43" s="21"/>
      <c r="BL43" s="21"/>
      <c r="BM43" s="21"/>
      <c r="BN43" s="21"/>
      <c r="BO43" s="21"/>
      <c r="BP43" s="29"/>
      <c r="BU43" s="285"/>
      <c r="BW43" s="21"/>
      <c r="BX43" s="21"/>
      <c r="BY43" s="21"/>
      <c r="BZ43" s="21"/>
      <c r="CA43" s="21"/>
      <c r="CB43" s="21"/>
      <c r="CC43" s="29"/>
    </row>
    <row r="44" spans="1:81" ht="13.5" customHeight="1">
      <c r="A44" s="128"/>
      <c r="B44" s="129"/>
      <c r="C44" s="129"/>
      <c r="D44" s="130"/>
      <c r="E44" s="131"/>
      <c r="F44" s="131"/>
      <c r="G44" s="131"/>
      <c r="H44" s="131"/>
      <c r="I44" s="131"/>
      <c r="J44" s="104"/>
      <c r="K44" s="23">
        <f>IF(H47="","",H47)</f>
        <v>0</v>
      </c>
      <c r="L44" s="24" t="s">
        <v>61</v>
      </c>
      <c r="M44" s="23">
        <f>IF(F47="","",F48)</f>
        <v>0</v>
      </c>
      <c r="N44" s="106"/>
      <c r="O44" s="104"/>
      <c r="P44" s="23">
        <f>IF(H50="","",H50)</f>
        <v>0</v>
      </c>
      <c r="Q44" s="24" t="s">
        <v>61</v>
      </c>
      <c r="R44" s="24">
        <f>IF(F50="","",F50)</f>
        <v>1</v>
      </c>
      <c r="S44" s="106"/>
      <c r="T44" s="101"/>
      <c r="U44" s="101"/>
      <c r="V44" s="101"/>
      <c r="W44" s="101"/>
      <c r="X44" s="101"/>
      <c r="Y44" s="102"/>
      <c r="Z44" s="102"/>
      <c r="AA44" s="102"/>
      <c r="AB44" s="102"/>
      <c r="AC44" s="102"/>
      <c r="AD44" s="102"/>
      <c r="AE44" s="102"/>
      <c r="AF44" s="118"/>
      <c r="AG44" s="119"/>
      <c r="AI44" s="285"/>
      <c r="AK44" s="23"/>
      <c r="AL44" s="21"/>
      <c r="AM44" s="23"/>
      <c r="AN44" s="23"/>
      <c r="AO44" s="21"/>
      <c r="AP44" s="23"/>
      <c r="AQ44" s="29"/>
      <c r="AV44" s="285"/>
      <c r="AX44" s="23"/>
      <c r="AY44" s="21"/>
      <c r="AZ44" s="23"/>
      <c r="BA44" s="23"/>
      <c r="BB44" s="21"/>
      <c r="BC44" s="23"/>
      <c r="BD44" s="29"/>
      <c r="BH44" s="285"/>
      <c r="BJ44" s="23"/>
      <c r="BK44" s="21"/>
      <c r="BL44" s="23"/>
      <c r="BM44" s="23"/>
      <c r="BN44" s="21"/>
      <c r="BO44" s="23"/>
      <c r="BP44" s="29"/>
      <c r="BU44" s="285"/>
      <c r="BW44" s="23"/>
      <c r="BX44" s="21"/>
      <c r="BY44" s="23"/>
      <c r="BZ44" s="23"/>
      <c r="CA44" s="21"/>
      <c r="CB44" s="23"/>
      <c r="CC44" s="29"/>
    </row>
    <row r="45" spans="1:81" ht="13.5" customHeight="1">
      <c r="A45" s="122" t="s">
        <v>103</v>
      </c>
      <c r="B45" s="123"/>
      <c r="C45" s="123"/>
      <c r="D45" s="124"/>
      <c r="E45" s="19" t="s">
        <v>51</v>
      </c>
      <c r="F45" s="20"/>
      <c r="G45" s="20" t="str">
        <f>IF(E46="","",IF(E46=I46,"△",IF(E46&gt;I46,"○","●")))</f>
        <v>○</v>
      </c>
      <c r="H45" s="21"/>
      <c r="I45" s="22"/>
      <c r="J45" s="131" t="s">
        <v>62</v>
      </c>
      <c r="K45" s="131"/>
      <c r="L45" s="131"/>
      <c r="M45" s="131"/>
      <c r="N45" s="131"/>
      <c r="O45" s="19" t="str">
        <f>J48</f>
        <v>7A</v>
      </c>
      <c r="P45" s="20"/>
      <c r="Q45" s="20" t="str">
        <f>IF(O46="","",IF(O46=S46,"△",IF(O46&gt;S46,"○","●")))</f>
        <v>●</v>
      </c>
      <c r="R45" s="21"/>
      <c r="S45" s="22"/>
      <c r="T45" s="101"/>
      <c r="U45" s="101"/>
      <c r="V45" s="101"/>
      <c r="W45" s="101"/>
      <c r="X45" s="101"/>
      <c r="Y45" s="102">
        <f>IF(G45="","",COUNTIF(E45:V45,"○"))</f>
        <v>1</v>
      </c>
      <c r="Z45" s="102">
        <f>IF(G45="","",COUNTIF(F45:W45,"●"))</f>
        <v>1</v>
      </c>
      <c r="AA45" s="102">
        <f>IF(G45="","",COUNTIF(G45:X45,"△"))</f>
        <v>0</v>
      </c>
      <c r="AB45" s="102">
        <f>IF(OR(NOT(E46=""),NOT(J46=""),NOT(O46=""),NOT(T46="")),SUM(E46,J46,O46,T46),"")</f>
        <v>9</v>
      </c>
      <c r="AC45" s="102">
        <f>IF(OR(NOT(I46=""),NOT(N46=""),NOT(X46=""),NOT(X46="")),SUM(I46,N46,S46,X46),"")</f>
        <v>5</v>
      </c>
      <c r="AD45" s="102">
        <f>IF(AB45="","",AB45-AC45)</f>
        <v>4</v>
      </c>
      <c r="AE45" s="102">
        <f>IF(Y45="","",(Y45*3)+AA45)</f>
        <v>3</v>
      </c>
      <c r="AF45" s="118">
        <f>IF(AE45="","",RANK(AG45,$AG$42:$AG$50))</f>
        <v>2</v>
      </c>
      <c r="AG45" s="119">
        <f>AE45*10000+AD45*100+AB45</f>
        <v>30409</v>
      </c>
      <c r="AI45" s="285"/>
      <c r="AK45" s="21"/>
      <c r="AL45" s="21"/>
      <c r="AM45" s="107"/>
      <c r="AN45" s="107"/>
      <c r="AO45" s="21"/>
      <c r="AP45" s="21"/>
      <c r="AQ45" s="29"/>
      <c r="AV45" s="285"/>
      <c r="AX45" s="21"/>
      <c r="AY45" s="21"/>
      <c r="BB45" s="21"/>
      <c r="BC45" s="21"/>
      <c r="BD45" s="29"/>
      <c r="BH45" s="285"/>
      <c r="BJ45" s="21"/>
      <c r="BK45" s="21"/>
      <c r="BN45" s="21"/>
      <c r="BO45" s="21"/>
      <c r="BP45" s="29"/>
      <c r="BU45" s="285"/>
      <c r="BW45" s="21"/>
      <c r="BX45" s="21"/>
      <c r="CA45" s="21"/>
      <c r="CB45" s="21"/>
      <c r="CC45" s="29"/>
    </row>
    <row r="46" spans="1:81" ht="13.5" customHeight="1">
      <c r="A46" s="125"/>
      <c r="B46" s="126"/>
      <c r="C46" s="126"/>
      <c r="D46" s="127"/>
      <c r="E46" s="103">
        <f>IF(F46="","",F46+F47)</f>
        <v>7</v>
      </c>
      <c r="F46" s="23">
        <v>4</v>
      </c>
      <c r="G46" s="23" t="s">
        <v>61</v>
      </c>
      <c r="H46" s="23">
        <v>0</v>
      </c>
      <c r="I46" s="105">
        <f>IF(H46="","",H46+H47)</f>
        <v>0</v>
      </c>
      <c r="J46" s="131"/>
      <c r="K46" s="131"/>
      <c r="L46" s="131"/>
      <c r="M46" s="131"/>
      <c r="N46" s="131"/>
      <c r="O46" s="103">
        <f>N49</f>
        <v>2</v>
      </c>
      <c r="P46" s="23">
        <f>IF(M49="","",M49)</f>
        <v>2</v>
      </c>
      <c r="Q46" s="23" t="s">
        <v>61</v>
      </c>
      <c r="R46" s="23">
        <f>IF(K49="","",K50)</f>
        <v>4</v>
      </c>
      <c r="S46" s="105">
        <f>J49</f>
        <v>5</v>
      </c>
      <c r="T46" s="101"/>
      <c r="U46" s="101"/>
      <c r="V46" s="101"/>
      <c r="W46" s="101"/>
      <c r="X46" s="101"/>
      <c r="Y46" s="102"/>
      <c r="Z46" s="102"/>
      <c r="AA46" s="102"/>
      <c r="AB46" s="102"/>
      <c r="AC46" s="102"/>
      <c r="AD46" s="102"/>
      <c r="AE46" s="102"/>
      <c r="AF46" s="118"/>
      <c r="AG46" s="119"/>
      <c r="AI46" s="285"/>
      <c r="AQ46" s="29"/>
      <c r="AV46" s="285"/>
      <c r="BD46" s="29"/>
      <c r="BH46" s="285"/>
      <c r="BP46" s="29"/>
      <c r="BU46" s="285"/>
      <c r="CC46" s="29"/>
    </row>
    <row r="47" spans="1:81" ht="13.5" customHeight="1">
      <c r="A47" s="128"/>
      <c r="B47" s="129"/>
      <c r="C47" s="129"/>
      <c r="D47" s="130"/>
      <c r="E47" s="104"/>
      <c r="F47" s="24">
        <v>3</v>
      </c>
      <c r="G47" s="24" t="s">
        <v>61</v>
      </c>
      <c r="H47" s="24">
        <v>0</v>
      </c>
      <c r="I47" s="106"/>
      <c r="J47" s="131"/>
      <c r="K47" s="131"/>
      <c r="L47" s="131"/>
      <c r="M47" s="131"/>
      <c r="N47" s="131"/>
      <c r="O47" s="104"/>
      <c r="P47" s="23">
        <f>IF(M50="","",M50)</f>
        <v>0</v>
      </c>
      <c r="Q47" s="24" t="s">
        <v>61</v>
      </c>
      <c r="R47" s="23">
        <f>IF(K50="","",K51)</f>
        <v>0</v>
      </c>
      <c r="S47" s="106"/>
      <c r="T47" s="101"/>
      <c r="U47" s="101"/>
      <c r="V47" s="101"/>
      <c r="W47" s="101"/>
      <c r="X47" s="101"/>
      <c r="Y47" s="102"/>
      <c r="Z47" s="102"/>
      <c r="AA47" s="102"/>
      <c r="AB47" s="102"/>
      <c r="AC47" s="102"/>
      <c r="AD47" s="102"/>
      <c r="AE47" s="102"/>
      <c r="AF47" s="118"/>
      <c r="AG47" s="119"/>
      <c r="AI47" s="285"/>
      <c r="AQ47" s="29"/>
      <c r="AV47" s="285"/>
      <c r="BD47" s="29"/>
      <c r="BH47" s="285"/>
      <c r="BP47" s="29"/>
      <c r="BU47" s="285"/>
      <c r="CC47" s="29"/>
    </row>
    <row r="48" spans="1:81" ht="13.5" customHeight="1">
      <c r="A48" s="122" t="s">
        <v>30</v>
      </c>
      <c r="B48" s="123"/>
      <c r="C48" s="123"/>
      <c r="D48" s="124"/>
      <c r="E48" s="19" t="s">
        <v>52</v>
      </c>
      <c r="F48" s="20"/>
      <c r="G48" s="20" t="str">
        <f>IF(E49="","",IF(E49=I49,"△",IF(E49&gt;I49,"○","●")))</f>
        <v>○</v>
      </c>
      <c r="H48" s="21"/>
      <c r="I48" s="22"/>
      <c r="J48" s="19" t="s">
        <v>53</v>
      </c>
      <c r="K48" s="20"/>
      <c r="L48" s="20" t="str">
        <f>IF(ISBLANK(J49)=TRUE,"",IF(J49=N49,"△",IF(J49&gt;N49,"○","●")))</f>
        <v>○</v>
      </c>
      <c r="M48" s="21"/>
      <c r="N48" s="22"/>
      <c r="O48" s="131" t="s">
        <v>62</v>
      </c>
      <c r="P48" s="131"/>
      <c r="Q48" s="131"/>
      <c r="R48" s="131"/>
      <c r="S48" s="131"/>
      <c r="T48" s="101"/>
      <c r="U48" s="101"/>
      <c r="V48" s="101"/>
      <c r="W48" s="101"/>
      <c r="X48" s="101"/>
      <c r="Y48" s="102">
        <f>IF(G48="","",COUNTIF(E48:V48,"○"))</f>
        <v>2</v>
      </c>
      <c r="Z48" s="102">
        <f>IF(G48="","",COUNTIF(F48:W48,"●"))</f>
        <v>0</v>
      </c>
      <c r="AA48" s="102">
        <f>IF(G48="","",COUNTIF(G48:X48,"△"))</f>
        <v>0</v>
      </c>
      <c r="AB48" s="102">
        <f>IF(OR(NOT(E49=""),NOT(J49=""),NOT(O49=""),NOT(T49="")),SUM(E49,J49,O49,T49),"")</f>
        <v>6</v>
      </c>
      <c r="AC48" s="102">
        <f>IF(OR(NOT(I49=""),NOT(N49=""),NOT(X49=""),NOT(X49="")),SUM(I49,N49,S49,X49),"")</f>
        <v>2</v>
      </c>
      <c r="AD48" s="102">
        <f>IF(AB48="","",AB48-AC48)</f>
        <v>4</v>
      </c>
      <c r="AE48" s="102">
        <f>IF(Y48="","",(Y48*3)+AA48)</f>
        <v>6</v>
      </c>
      <c r="AF48" s="118">
        <f>IF(AE48="","",RANK(AG48,$AG$42:$AG$50))</f>
        <v>1</v>
      </c>
      <c r="AG48" s="119">
        <f>AE48*10000+AD48*100+AB48</f>
        <v>60406</v>
      </c>
      <c r="AI48" s="286"/>
      <c r="AQ48" s="29"/>
      <c r="AV48" s="286"/>
      <c r="BD48" s="29"/>
      <c r="BH48" s="286"/>
      <c r="BP48" s="29"/>
      <c r="BU48" s="286"/>
      <c r="CC48" s="29"/>
    </row>
    <row r="49" spans="1:82" ht="13.5" customHeight="1">
      <c r="A49" s="125"/>
      <c r="B49" s="126"/>
      <c r="C49" s="126"/>
      <c r="D49" s="127"/>
      <c r="E49" s="103">
        <f>IF(F49="","",F49+F50)</f>
        <v>1</v>
      </c>
      <c r="F49" s="23">
        <v>0</v>
      </c>
      <c r="G49" s="23" t="s">
        <v>61</v>
      </c>
      <c r="H49" s="23">
        <v>0</v>
      </c>
      <c r="I49" s="105">
        <f>IF(H49="","",H49+H50)</f>
        <v>0</v>
      </c>
      <c r="J49" s="103">
        <f>IF(K49="","",K49+K50)</f>
        <v>5</v>
      </c>
      <c r="K49" s="23">
        <v>1</v>
      </c>
      <c r="L49" s="23" t="s">
        <v>61</v>
      </c>
      <c r="M49" s="23">
        <v>2</v>
      </c>
      <c r="N49" s="105">
        <f>IF(M49="","",M49+M50)</f>
        <v>2</v>
      </c>
      <c r="O49" s="131"/>
      <c r="P49" s="131"/>
      <c r="Q49" s="131"/>
      <c r="R49" s="131"/>
      <c r="S49" s="131"/>
      <c r="T49" s="101"/>
      <c r="U49" s="101"/>
      <c r="V49" s="101"/>
      <c r="W49" s="101"/>
      <c r="X49" s="101"/>
      <c r="Y49" s="102"/>
      <c r="Z49" s="102"/>
      <c r="AA49" s="102"/>
      <c r="AB49" s="102"/>
      <c r="AC49" s="102"/>
      <c r="AD49" s="102"/>
      <c r="AE49" s="102"/>
      <c r="AF49" s="118"/>
      <c r="AG49" s="119"/>
      <c r="AI49" s="174" t="s">
        <v>33</v>
      </c>
      <c r="AJ49" s="175"/>
      <c r="AK49" s="30"/>
      <c r="AL49" s="30"/>
      <c r="AM49" s="30"/>
      <c r="AN49" s="30"/>
      <c r="AO49" s="30"/>
      <c r="AP49" s="30"/>
      <c r="AQ49" s="174" t="s">
        <v>32</v>
      </c>
      <c r="AR49" s="175"/>
      <c r="AS49" s="30"/>
      <c r="AT49" s="30"/>
      <c r="AU49" s="30"/>
      <c r="AV49" s="174" t="s">
        <v>113</v>
      </c>
      <c r="AW49" s="175"/>
      <c r="AX49" s="30"/>
      <c r="AY49" s="30"/>
      <c r="AZ49" s="30"/>
      <c r="BA49" s="30"/>
      <c r="BB49" s="30"/>
      <c r="BC49" s="30"/>
      <c r="BD49" s="174" t="s">
        <v>114</v>
      </c>
      <c r="BE49" s="175"/>
      <c r="BH49" s="174" t="s">
        <v>30</v>
      </c>
      <c r="BI49" s="175"/>
      <c r="BJ49" s="30"/>
      <c r="BK49" s="30"/>
      <c r="BL49" s="30"/>
      <c r="BM49" s="30"/>
      <c r="BN49" s="30"/>
      <c r="BO49" s="30"/>
      <c r="BP49" s="174" t="s">
        <v>31</v>
      </c>
      <c r="BQ49" s="175"/>
      <c r="BR49" s="30"/>
      <c r="BS49" s="30"/>
      <c r="BT49" s="30"/>
      <c r="BU49" s="174" t="s">
        <v>115</v>
      </c>
      <c r="BV49" s="175"/>
      <c r="BW49" s="30"/>
      <c r="BX49" s="30"/>
      <c r="BY49" s="30"/>
      <c r="BZ49" s="30"/>
      <c r="CA49" s="30"/>
      <c r="CB49" s="30"/>
      <c r="CC49" s="174" t="s">
        <v>28</v>
      </c>
      <c r="CD49" s="175"/>
    </row>
    <row r="50" spans="1:82" ht="13.5" customHeight="1">
      <c r="A50" s="128"/>
      <c r="B50" s="129"/>
      <c r="C50" s="129"/>
      <c r="D50" s="130"/>
      <c r="E50" s="104"/>
      <c r="F50" s="24">
        <v>1</v>
      </c>
      <c r="G50" s="24" t="s">
        <v>61</v>
      </c>
      <c r="H50" s="24">
        <v>0</v>
      </c>
      <c r="I50" s="106"/>
      <c r="J50" s="104"/>
      <c r="K50" s="24">
        <v>4</v>
      </c>
      <c r="L50" s="24" t="s">
        <v>61</v>
      </c>
      <c r="M50" s="24">
        <v>0</v>
      </c>
      <c r="N50" s="106"/>
      <c r="O50" s="131"/>
      <c r="P50" s="131"/>
      <c r="Q50" s="131"/>
      <c r="R50" s="131"/>
      <c r="S50" s="131"/>
      <c r="T50" s="101"/>
      <c r="U50" s="101"/>
      <c r="V50" s="101"/>
      <c r="W50" s="101"/>
      <c r="X50" s="101"/>
      <c r="Y50" s="102"/>
      <c r="Z50" s="102"/>
      <c r="AA50" s="102"/>
      <c r="AB50" s="102"/>
      <c r="AC50" s="102"/>
      <c r="AD50" s="102"/>
      <c r="AE50" s="102"/>
      <c r="AF50" s="118"/>
      <c r="AG50" s="119"/>
      <c r="AI50" s="176"/>
      <c r="AJ50" s="177"/>
      <c r="AK50" s="30"/>
      <c r="AL50" s="30"/>
      <c r="AM50" s="30"/>
      <c r="AN50" s="30"/>
      <c r="AO50" s="30"/>
      <c r="AP50" s="30"/>
      <c r="AQ50" s="176"/>
      <c r="AR50" s="177"/>
      <c r="AS50" s="30"/>
      <c r="AT50" s="30"/>
      <c r="AU50" s="30"/>
      <c r="AV50" s="176"/>
      <c r="AW50" s="177"/>
      <c r="AX50" s="30"/>
      <c r="AY50" s="30"/>
      <c r="AZ50" s="30"/>
      <c r="BA50" s="30"/>
      <c r="BB50" s="30"/>
      <c r="BC50" s="30"/>
      <c r="BD50" s="176"/>
      <c r="BE50" s="177"/>
      <c r="BH50" s="176"/>
      <c r="BI50" s="177"/>
      <c r="BJ50" s="30"/>
      <c r="BK50" s="30"/>
      <c r="BL50" s="30"/>
      <c r="BM50" s="30"/>
      <c r="BN50" s="30"/>
      <c r="BO50" s="30"/>
      <c r="BP50" s="176"/>
      <c r="BQ50" s="177"/>
      <c r="BR50" s="30"/>
      <c r="BS50" s="30"/>
      <c r="BT50" s="30"/>
      <c r="BU50" s="176"/>
      <c r="BV50" s="177"/>
      <c r="BW50" s="30"/>
      <c r="BX50" s="30"/>
      <c r="BY50" s="30"/>
      <c r="BZ50" s="30"/>
      <c r="CA50" s="30"/>
      <c r="CB50" s="30"/>
      <c r="CC50" s="176"/>
      <c r="CD50" s="177"/>
    </row>
    <row r="51" spans="28:82" ht="13.5" customHeight="1">
      <c r="AB51" s="18"/>
      <c r="AI51" s="176"/>
      <c r="AJ51" s="177"/>
      <c r="AK51" s="30"/>
      <c r="AL51" s="30"/>
      <c r="AM51" s="30"/>
      <c r="AN51" s="30"/>
      <c r="AO51" s="30"/>
      <c r="AP51" s="30"/>
      <c r="AQ51" s="176"/>
      <c r="AR51" s="177"/>
      <c r="AS51" s="30"/>
      <c r="AT51" s="30"/>
      <c r="AU51" s="30"/>
      <c r="AV51" s="176"/>
      <c r="AW51" s="177"/>
      <c r="AX51" s="30"/>
      <c r="AY51" s="30"/>
      <c r="AZ51" s="30"/>
      <c r="BA51" s="30"/>
      <c r="BB51" s="30"/>
      <c r="BC51" s="30"/>
      <c r="BD51" s="176"/>
      <c r="BE51" s="177"/>
      <c r="BH51" s="176"/>
      <c r="BI51" s="177"/>
      <c r="BJ51" s="30"/>
      <c r="BK51" s="30"/>
      <c r="BL51" s="30"/>
      <c r="BM51" s="30"/>
      <c r="BN51" s="30"/>
      <c r="BO51" s="30"/>
      <c r="BP51" s="176"/>
      <c r="BQ51" s="177"/>
      <c r="BR51" s="30"/>
      <c r="BS51" s="30"/>
      <c r="BT51" s="30"/>
      <c r="BU51" s="176"/>
      <c r="BV51" s="177"/>
      <c r="BW51" s="30"/>
      <c r="BX51" s="30"/>
      <c r="BY51" s="30"/>
      <c r="BZ51" s="30"/>
      <c r="CA51" s="30"/>
      <c r="CB51" s="30"/>
      <c r="CC51" s="176"/>
      <c r="CD51" s="177"/>
    </row>
    <row r="52" spans="1:82" ht="13.5" customHeight="1">
      <c r="A52" s="131" t="s">
        <v>67</v>
      </c>
      <c r="B52" s="131"/>
      <c r="C52" s="131"/>
      <c r="D52" s="131"/>
      <c r="H52" s="10" t="s">
        <v>64</v>
      </c>
      <c r="AI52" s="176"/>
      <c r="AJ52" s="177"/>
      <c r="AK52" s="30"/>
      <c r="AL52" s="30"/>
      <c r="AM52" s="30"/>
      <c r="AN52" s="30"/>
      <c r="AO52" s="30"/>
      <c r="AP52" s="30"/>
      <c r="AQ52" s="176"/>
      <c r="AR52" s="177"/>
      <c r="AS52" s="30"/>
      <c r="AT52" s="30"/>
      <c r="AU52" s="30"/>
      <c r="AV52" s="176"/>
      <c r="AW52" s="177"/>
      <c r="AX52" s="30"/>
      <c r="AY52" s="30"/>
      <c r="AZ52" s="30"/>
      <c r="BA52" s="30"/>
      <c r="BB52" s="30"/>
      <c r="BC52" s="30"/>
      <c r="BD52" s="176"/>
      <c r="BE52" s="177"/>
      <c r="BH52" s="176"/>
      <c r="BI52" s="177"/>
      <c r="BJ52" s="30"/>
      <c r="BK52" s="30"/>
      <c r="BL52" s="30"/>
      <c r="BM52" s="30"/>
      <c r="BN52" s="30"/>
      <c r="BO52" s="30"/>
      <c r="BP52" s="176"/>
      <c r="BQ52" s="177"/>
      <c r="BR52" s="30"/>
      <c r="BS52" s="30"/>
      <c r="BT52" s="30"/>
      <c r="BU52" s="176"/>
      <c r="BV52" s="177"/>
      <c r="BW52" s="30"/>
      <c r="BX52" s="30"/>
      <c r="BY52" s="30"/>
      <c r="BZ52" s="30"/>
      <c r="CA52" s="30"/>
      <c r="CB52" s="30"/>
      <c r="CC52" s="176"/>
      <c r="CD52" s="177"/>
    </row>
    <row r="53" spans="1:82" ht="13.5">
      <c r="A53" s="131"/>
      <c r="B53" s="131"/>
      <c r="C53" s="131"/>
      <c r="D53" s="131"/>
      <c r="AI53" s="176"/>
      <c r="AJ53" s="177"/>
      <c r="AK53" s="30"/>
      <c r="AL53" s="30"/>
      <c r="AM53" s="30"/>
      <c r="AN53" s="30"/>
      <c r="AO53" s="30"/>
      <c r="AP53" s="30"/>
      <c r="AQ53" s="176"/>
      <c r="AR53" s="177"/>
      <c r="AS53" s="30"/>
      <c r="AT53" s="30"/>
      <c r="AU53" s="30"/>
      <c r="AV53" s="176"/>
      <c r="AW53" s="177"/>
      <c r="AX53" s="30"/>
      <c r="AY53" s="30"/>
      <c r="AZ53" s="30"/>
      <c r="BA53" s="30"/>
      <c r="BB53" s="30"/>
      <c r="BC53" s="30"/>
      <c r="BD53" s="176"/>
      <c r="BE53" s="177"/>
      <c r="BH53" s="176"/>
      <c r="BI53" s="177"/>
      <c r="BJ53" s="30"/>
      <c r="BK53" s="30"/>
      <c r="BL53" s="30"/>
      <c r="BM53" s="30"/>
      <c r="BN53" s="30"/>
      <c r="BO53" s="30"/>
      <c r="BP53" s="176"/>
      <c r="BQ53" s="177"/>
      <c r="BR53" s="30"/>
      <c r="BS53" s="30"/>
      <c r="BT53" s="30"/>
      <c r="BU53" s="176"/>
      <c r="BV53" s="177"/>
      <c r="BW53" s="30"/>
      <c r="BX53" s="30"/>
      <c r="BY53" s="30"/>
      <c r="BZ53" s="30"/>
      <c r="CA53" s="30"/>
      <c r="CB53" s="30"/>
      <c r="CC53" s="176"/>
      <c r="CD53" s="177"/>
    </row>
    <row r="54" spans="1:82" ht="13.5" customHeight="1">
      <c r="A54" s="131" t="s">
        <v>58</v>
      </c>
      <c r="B54" s="131"/>
      <c r="C54" s="131"/>
      <c r="D54" s="131"/>
      <c r="E54" s="108" t="str">
        <f>A56</f>
        <v>和光</v>
      </c>
      <c r="F54" s="109"/>
      <c r="G54" s="109"/>
      <c r="H54" s="109"/>
      <c r="I54" s="99"/>
      <c r="J54" s="108" t="str">
        <f>A59</f>
        <v>DOHTO</v>
      </c>
      <c r="K54" s="109"/>
      <c r="L54" s="109"/>
      <c r="M54" s="109"/>
      <c r="N54" s="99"/>
      <c r="O54" s="108" t="str">
        <f>A62</f>
        <v>向陽台</v>
      </c>
      <c r="P54" s="109"/>
      <c r="Q54" s="109"/>
      <c r="R54" s="109"/>
      <c r="S54" s="99"/>
      <c r="T54" s="101"/>
      <c r="U54" s="101"/>
      <c r="V54" s="101"/>
      <c r="W54" s="101"/>
      <c r="X54" s="101"/>
      <c r="Y54" s="94" t="s">
        <v>1</v>
      </c>
      <c r="Z54" s="94" t="s">
        <v>2</v>
      </c>
      <c r="AA54" s="94" t="s">
        <v>3</v>
      </c>
      <c r="AB54" s="94" t="s">
        <v>25</v>
      </c>
      <c r="AC54" s="94" t="s">
        <v>26</v>
      </c>
      <c r="AD54" s="95" t="s">
        <v>59</v>
      </c>
      <c r="AE54" s="94" t="s">
        <v>27</v>
      </c>
      <c r="AF54" s="97" t="s">
        <v>4</v>
      </c>
      <c r="AG54" s="31"/>
      <c r="AI54" s="176"/>
      <c r="AJ54" s="177"/>
      <c r="AK54" s="30"/>
      <c r="AL54" s="30"/>
      <c r="AM54" s="30"/>
      <c r="AN54" s="30"/>
      <c r="AO54" s="30"/>
      <c r="AP54" s="30"/>
      <c r="AQ54" s="176"/>
      <c r="AR54" s="177"/>
      <c r="AS54" s="30"/>
      <c r="AT54" s="30"/>
      <c r="AU54" s="30"/>
      <c r="AV54" s="176"/>
      <c r="AW54" s="177"/>
      <c r="AX54" s="30"/>
      <c r="AY54" s="30"/>
      <c r="AZ54" s="30"/>
      <c r="BA54" s="30"/>
      <c r="BB54" s="30"/>
      <c r="BC54" s="30"/>
      <c r="BD54" s="176"/>
      <c r="BE54" s="177"/>
      <c r="BH54" s="176"/>
      <c r="BI54" s="177"/>
      <c r="BJ54" s="30"/>
      <c r="BK54" s="30"/>
      <c r="BL54" s="30"/>
      <c r="BM54" s="30"/>
      <c r="BN54" s="30"/>
      <c r="BO54" s="30"/>
      <c r="BP54" s="176"/>
      <c r="BQ54" s="177"/>
      <c r="BR54" s="30"/>
      <c r="BS54" s="30"/>
      <c r="BT54" s="30"/>
      <c r="BU54" s="176"/>
      <c r="BV54" s="177"/>
      <c r="BW54" s="30"/>
      <c r="BX54" s="30"/>
      <c r="BY54" s="30"/>
      <c r="BZ54" s="30"/>
      <c r="CA54" s="30"/>
      <c r="CB54" s="30"/>
      <c r="CC54" s="176"/>
      <c r="CD54" s="177"/>
    </row>
    <row r="55" spans="1:82" ht="14.25" customHeight="1">
      <c r="A55" s="131"/>
      <c r="B55" s="131"/>
      <c r="C55" s="131"/>
      <c r="D55" s="131"/>
      <c r="E55" s="100"/>
      <c r="F55" s="92"/>
      <c r="G55" s="92"/>
      <c r="H55" s="92"/>
      <c r="I55" s="93"/>
      <c r="J55" s="100"/>
      <c r="K55" s="92"/>
      <c r="L55" s="92"/>
      <c r="M55" s="92"/>
      <c r="N55" s="93"/>
      <c r="O55" s="100"/>
      <c r="P55" s="92"/>
      <c r="Q55" s="92"/>
      <c r="R55" s="92"/>
      <c r="S55" s="93"/>
      <c r="T55" s="101"/>
      <c r="U55" s="101"/>
      <c r="V55" s="101"/>
      <c r="W55" s="101"/>
      <c r="X55" s="101"/>
      <c r="Y55" s="94"/>
      <c r="Z55" s="94"/>
      <c r="AA55" s="94"/>
      <c r="AB55" s="94"/>
      <c r="AC55" s="94"/>
      <c r="AD55" s="96"/>
      <c r="AE55" s="94"/>
      <c r="AF55" s="97"/>
      <c r="AG55" s="31"/>
      <c r="AI55" s="176"/>
      <c r="AJ55" s="177"/>
      <c r="AK55" s="32"/>
      <c r="AL55" s="32"/>
      <c r="AM55" s="32"/>
      <c r="AN55" s="32"/>
      <c r="AO55" s="32"/>
      <c r="AP55" s="32"/>
      <c r="AQ55" s="176"/>
      <c r="AR55" s="177"/>
      <c r="AS55" s="32"/>
      <c r="AT55" s="32"/>
      <c r="AU55" s="33"/>
      <c r="AV55" s="176"/>
      <c r="AW55" s="177"/>
      <c r="AX55" s="32"/>
      <c r="AY55" s="32"/>
      <c r="AZ55" s="32"/>
      <c r="BA55" s="32"/>
      <c r="BB55" s="32"/>
      <c r="BC55" s="32"/>
      <c r="BD55" s="176"/>
      <c r="BE55" s="177"/>
      <c r="BF55" s="34"/>
      <c r="BG55" s="34"/>
      <c r="BH55" s="176"/>
      <c r="BI55" s="177"/>
      <c r="BJ55" s="32"/>
      <c r="BK55" s="32"/>
      <c r="BL55" s="32"/>
      <c r="BM55" s="32"/>
      <c r="BN55" s="32"/>
      <c r="BO55" s="32"/>
      <c r="BP55" s="176"/>
      <c r="BQ55" s="177"/>
      <c r="BR55" s="32"/>
      <c r="BS55" s="32"/>
      <c r="BT55" s="33"/>
      <c r="BU55" s="176"/>
      <c r="BV55" s="177"/>
      <c r="BW55" s="32"/>
      <c r="BX55" s="32"/>
      <c r="BY55" s="32"/>
      <c r="BZ55" s="32"/>
      <c r="CA55" s="32"/>
      <c r="CB55" s="32"/>
      <c r="CC55" s="176"/>
      <c r="CD55" s="177"/>
    </row>
    <row r="56" spans="1:82" ht="13.5" customHeight="1">
      <c r="A56" s="122" t="s">
        <v>32</v>
      </c>
      <c r="B56" s="123"/>
      <c r="C56" s="123"/>
      <c r="D56" s="124"/>
      <c r="E56" s="131" t="s">
        <v>60</v>
      </c>
      <c r="F56" s="131"/>
      <c r="G56" s="131"/>
      <c r="H56" s="131"/>
      <c r="I56" s="131"/>
      <c r="J56" s="19" t="str">
        <f>E59</f>
        <v>5B</v>
      </c>
      <c r="K56" s="20"/>
      <c r="L56" s="20" t="str">
        <f>IF(J57="","",IF(J57=N57,"△",IF(J57&gt;N57,"○","●")))</f>
        <v>●</v>
      </c>
      <c r="M56" s="21"/>
      <c r="N56" s="22"/>
      <c r="O56" s="19" t="str">
        <f>E62</f>
        <v>3B</v>
      </c>
      <c r="P56" s="20"/>
      <c r="Q56" s="20" t="str">
        <f>IF(O57="","",IF(O57=S57,"△",IF(O57&gt;S57,"○","●")))</f>
        <v>○</v>
      </c>
      <c r="R56" s="21"/>
      <c r="S56" s="22"/>
      <c r="T56" s="101"/>
      <c r="U56" s="101"/>
      <c r="V56" s="101"/>
      <c r="W56" s="101"/>
      <c r="X56" s="101"/>
      <c r="Y56" s="102">
        <f>IF(L56="","",COUNTIF(E56:V56,"○"))</f>
        <v>1</v>
      </c>
      <c r="Z56" s="102">
        <f>IF(L56="","",COUNTIF(F56:W56,"●"))</f>
        <v>1</v>
      </c>
      <c r="AA56" s="102">
        <f>IF(L56="","",COUNTIF(G56:X56,"△"))</f>
        <v>0</v>
      </c>
      <c r="AB56" s="102">
        <f>IF(OR(NOT(E57=""),NOT(J57=""),NOT(O57=""),NOT(T57="")),SUM(E57,J57,O57,T57),"")</f>
        <v>4</v>
      </c>
      <c r="AC56" s="102">
        <f>IF(OR(NOT(I57=""),NOT(N57=""),NOT(X57=""),NOT(X57="")),SUM(I57,N57,S57,X57),"")</f>
        <v>3</v>
      </c>
      <c r="AD56" s="102">
        <f>IF(AB56="","",AB56-AC56)</f>
        <v>1</v>
      </c>
      <c r="AE56" s="102">
        <f>IF(Y56="","",(Y56*3)+AA56)</f>
        <v>3</v>
      </c>
      <c r="AF56" s="118">
        <f>IF(AE56="","",RANK(AG56,$AG$56:$AG$64))</f>
        <v>2</v>
      </c>
      <c r="AG56" s="119">
        <f>AE56*10000+AD56*100+AB56</f>
        <v>30104</v>
      </c>
      <c r="AI56" s="176"/>
      <c r="AJ56" s="177"/>
      <c r="AK56" s="32"/>
      <c r="AL56" s="32"/>
      <c r="AM56" s="32"/>
      <c r="AN56" s="32"/>
      <c r="AO56" s="32"/>
      <c r="AP56" s="32"/>
      <c r="AQ56" s="176"/>
      <c r="AR56" s="177"/>
      <c r="AS56" s="32"/>
      <c r="AT56" s="32"/>
      <c r="AU56" s="33"/>
      <c r="AV56" s="176"/>
      <c r="AW56" s="177"/>
      <c r="AX56" s="32"/>
      <c r="AY56" s="32"/>
      <c r="AZ56" s="32"/>
      <c r="BA56" s="32"/>
      <c r="BB56" s="32"/>
      <c r="BC56" s="32"/>
      <c r="BD56" s="176"/>
      <c r="BE56" s="177"/>
      <c r="BF56" s="34"/>
      <c r="BG56" s="34"/>
      <c r="BH56" s="176"/>
      <c r="BI56" s="177"/>
      <c r="BJ56" s="32"/>
      <c r="BK56" s="32"/>
      <c r="BL56" s="32"/>
      <c r="BM56" s="32"/>
      <c r="BN56" s="32"/>
      <c r="BO56" s="32"/>
      <c r="BP56" s="176"/>
      <c r="BQ56" s="177"/>
      <c r="BR56" s="32"/>
      <c r="BS56" s="32"/>
      <c r="BT56" s="33"/>
      <c r="BU56" s="176"/>
      <c r="BV56" s="177"/>
      <c r="BW56" s="32"/>
      <c r="BX56" s="32"/>
      <c r="BY56" s="32"/>
      <c r="BZ56" s="32"/>
      <c r="CA56" s="32"/>
      <c r="CB56" s="32"/>
      <c r="CC56" s="176"/>
      <c r="CD56" s="177"/>
    </row>
    <row r="57" spans="1:82" ht="13.5" customHeight="1">
      <c r="A57" s="125"/>
      <c r="B57" s="126"/>
      <c r="C57" s="126"/>
      <c r="D57" s="127"/>
      <c r="E57" s="131"/>
      <c r="F57" s="131"/>
      <c r="G57" s="131"/>
      <c r="H57" s="131"/>
      <c r="I57" s="131"/>
      <c r="J57" s="103">
        <f>I60</f>
        <v>0</v>
      </c>
      <c r="K57" s="23">
        <f>IF(H60="","",H60)</f>
        <v>0</v>
      </c>
      <c r="L57" s="23" t="s">
        <v>61</v>
      </c>
      <c r="M57" s="23">
        <f>IF(F60="","",F61)</f>
        <v>2</v>
      </c>
      <c r="N57" s="105">
        <f>E60</f>
        <v>2</v>
      </c>
      <c r="O57" s="103">
        <f>I63</f>
        <v>4</v>
      </c>
      <c r="P57" s="23">
        <f>IF(H63="","",H63)</f>
        <v>2</v>
      </c>
      <c r="Q57" s="23" t="s">
        <v>61</v>
      </c>
      <c r="R57" s="23">
        <f>IF(F63="","",F63)</f>
        <v>1</v>
      </c>
      <c r="S57" s="105">
        <f>E63</f>
        <v>1</v>
      </c>
      <c r="T57" s="101"/>
      <c r="U57" s="101"/>
      <c r="V57" s="101"/>
      <c r="W57" s="101"/>
      <c r="X57" s="101"/>
      <c r="Y57" s="102"/>
      <c r="Z57" s="102"/>
      <c r="AA57" s="102"/>
      <c r="AB57" s="102"/>
      <c r="AC57" s="102"/>
      <c r="AD57" s="102"/>
      <c r="AE57" s="102"/>
      <c r="AF57" s="118"/>
      <c r="AG57" s="119"/>
      <c r="AI57" s="176"/>
      <c r="AJ57" s="177"/>
      <c r="AK57" s="32"/>
      <c r="AL57" s="32"/>
      <c r="AM57" s="32"/>
      <c r="AN57" s="32"/>
      <c r="AO57" s="32"/>
      <c r="AP57" s="32"/>
      <c r="AQ57" s="176"/>
      <c r="AR57" s="177"/>
      <c r="AS57" s="32"/>
      <c r="AT57" s="32"/>
      <c r="AU57" s="33"/>
      <c r="AV57" s="176"/>
      <c r="AW57" s="177"/>
      <c r="AX57" s="32"/>
      <c r="AY57" s="32"/>
      <c r="AZ57" s="32"/>
      <c r="BA57" s="32"/>
      <c r="BB57" s="32"/>
      <c r="BC57" s="32"/>
      <c r="BD57" s="176"/>
      <c r="BE57" s="177"/>
      <c r="BF57" s="34"/>
      <c r="BG57" s="34"/>
      <c r="BH57" s="176"/>
      <c r="BI57" s="177"/>
      <c r="BJ57" s="32"/>
      <c r="BK57" s="32"/>
      <c r="BL57" s="32"/>
      <c r="BM57" s="32"/>
      <c r="BN57" s="32"/>
      <c r="BO57" s="32"/>
      <c r="BP57" s="176"/>
      <c r="BQ57" s="177"/>
      <c r="BR57" s="32"/>
      <c r="BS57" s="32"/>
      <c r="BT57" s="33"/>
      <c r="BU57" s="176"/>
      <c r="BV57" s="177"/>
      <c r="BW57" s="32"/>
      <c r="BX57" s="32"/>
      <c r="BY57" s="32"/>
      <c r="BZ57" s="32"/>
      <c r="CA57" s="32"/>
      <c r="CB57" s="32"/>
      <c r="CC57" s="176"/>
      <c r="CD57" s="177"/>
    </row>
    <row r="58" spans="1:82" ht="13.5" customHeight="1">
      <c r="A58" s="128"/>
      <c r="B58" s="129"/>
      <c r="C58" s="129"/>
      <c r="D58" s="130"/>
      <c r="E58" s="131"/>
      <c r="F58" s="131"/>
      <c r="G58" s="131"/>
      <c r="H58" s="131"/>
      <c r="I58" s="131"/>
      <c r="J58" s="104"/>
      <c r="K58" s="23">
        <f>IF(H61="","",H61)</f>
        <v>0</v>
      </c>
      <c r="L58" s="24" t="s">
        <v>61</v>
      </c>
      <c r="M58" s="23">
        <f>IF(F61="","",F62)</f>
        <v>0</v>
      </c>
      <c r="N58" s="106"/>
      <c r="O58" s="104"/>
      <c r="P58" s="23">
        <f>IF(H64="","",H64)</f>
        <v>2</v>
      </c>
      <c r="Q58" s="24" t="s">
        <v>61</v>
      </c>
      <c r="R58" s="24">
        <f>IF(F64="","",F64)</f>
        <v>0</v>
      </c>
      <c r="S58" s="106"/>
      <c r="T58" s="101"/>
      <c r="U58" s="101"/>
      <c r="V58" s="101"/>
      <c r="W58" s="101"/>
      <c r="X58" s="101"/>
      <c r="Y58" s="102"/>
      <c r="Z58" s="102"/>
      <c r="AA58" s="102"/>
      <c r="AB58" s="102"/>
      <c r="AC58" s="102"/>
      <c r="AD58" s="102"/>
      <c r="AE58" s="102"/>
      <c r="AF58" s="118"/>
      <c r="AG58" s="119"/>
      <c r="AI58" s="176"/>
      <c r="AJ58" s="177"/>
      <c r="AK58" s="32"/>
      <c r="AL58" s="32"/>
      <c r="AM58" s="32"/>
      <c r="AN58" s="32"/>
      <c r="AO58" s="32"/>
      <c r="AP58" s="32"/>
      <c r="AQ58" s="176"/>
      <c r="AR58" s="177"/>
      <c r="AS58" s="32"/>
      <c r="AT58" s="32"/>
      <c r="AU58" s="33"/>
      <c r="AV58" s="176"/>
      <c r="AW58" s="177"/>
      <c r="AX58" s="32"/>
      <c r="AY58" s="32"/>
      <c r="AZ58" s="32"/>
      <c r="BA58" s="32"/>
      <c r="BB58" s="32"/>
      <c r="BC58" s="32"/>
      <c r="BD58" s="176"/>
      <c r="BE58" s="177"/>
      <c r="BF58" s="34"/>
      <c r="BG58" s="34"/>
      <c r="BH58" s="176"/>
      <c r="BI58" s="177"/>
      <c r="BJ58" s="32"/>
      <c r="BK58" s="32"/>
      <c r="BL58" s="32"/>
      <c r="BM58" s="32"/>
      <c r="BN58" s="32"/>
      <c r="BO58" s="32"/>
      <c r="BP58" s="176"/>
      <c r="BQ58" s="177"/>
      <c r="BR58" s="32"/>
      <c r="BS58" s="32"/>
      <c r="BT58" s="33"/>
      <c r="BU58" s="176"/>
      <c r="BV58" s="177"/>
      <c r="BW58" s="32"/>
      <c r="BX58" s="32"/>
      <c r="BY58" s="32"/>
      <c r="BZ58" s="32"/>
      <c r="CA58" s="32"/>
      <c r="CB58" s="32"/>
      <c r="CC58" s="176"/>
      <c r="CD58" s="177"/>
    </row>
    <row r="59" spans="1:82" ht="13.5" customHeight="1">
      <c r="A59" s="122" t="s">
        <v>105</v>
      </c>
      <c r="B59" s="123"/>
      <c r="C59" s="123"/>
      <c r="D59" s="124"/>
      <c r="E59" s="19" t="s">
        <v>54</v>
      </c>
      <c r="F59" s="20"/>
      <c r="G59" s="20" t="str">
        <f>IF(E60="","",IF(E60=I60,"△",IF(E60&gt;I60,"○","●")))</f>
        <v>○</v>
      </c>
      <c r="H59" s="21"/>
      <c r="I59" s="22"/>
      <c r="J59" s="131" t="s">
        <v>68</v>
      </c>
      <c r="K59" s="131"/>
      <c r="L59" s="131"/>
      <c r="M59" s="131"/>
      <c r="N59" s="131"/>
      <c r="O59" s="19" t="str">
        <f>J62</f>
        <v>7B</v>
      </c>
      <c r="P59" s="20"/>
      <c r="Q59" s="20" t="str">
        <f>IF(O60="","",IF(O60=S60,"△",IF(O60&gt;S60,"○","●")))</f>
        <v>○</v>
      </c>
      <c r="R59" s="21"/>
      <c r="S59" s="22"/>
      <c r="T59" s="101"/>
      <c r="U59" s="101"/>
      <c r="V59" s="101"/>
      <c r="W59" s="101"/>
      <c r="X59" s="101"/>
      <c r="Y59" s="102">
        <f>IF(G59="","",COUNTIF(E59:V59,"○"))</f>
        <v>2</v>
      </c>
      <c r="Z59" s="102">
        <f>IF(G59="","",COUNTIF(F59:W59,"●"))</f>
        <v>0</v>
      </c>
      <c r="AA59" s="102">
        <f>IF(G59="","",COUNTIF(G59:X59,"△"))</f>
        <v>0</v>
      </c>
      <c r="AB59" s="102">
        <f>IF(OR(NOT(E60=""),NOT(J60=""),NOT(O60=""),NOT(T60="")),SUM(E60,J60,O60,T60),"")</f>
        <v>7</v>
      </c>
      <c r="AC59" s="102">
        <f>IF(OR(NOT(I60=""),NOT(N60=""),NOT(X60=""),NOT(X60="")),SUM(I60,N60,S60,X60),"")</f>
        <v>1</v>
      </c>
      <c r="AD59" s="102">
        <f>IF(AB59="","",AB59-AC59)</f>
        <v>6</v>
      </c>
      <c r="AE59" s="102">
        <f>IF(Y59="","",(Y59*3)+AA59)</f>
        <v>6</v>
      </c>
      <c r="AF59" s="118">
        <f>IF(AE59="","",RANK(AG59,$AG$56:$AG$64))</f>
        <v>1</v>
      </c>
      <c r="AG59" s="119">
        <f>AE59*10000+AD59*100+AB59</f>
        <v>60607</v>
      </c>
      <c r="AI59" s="176"/>
      <c r="AJ59" s="177"/>
      <c r="AK59" s="35"/>
      <c r="AL59" s="35"/>
      <c r="AM59" s="35"/>
      <c r="AN59" s="35"/>
      <c r="AO59" s="35"/>
      <c r="AP59" s="35"/>
      <c r="AQ59" s="176"/>
      <c r="AR59" s="177"/>
      <c r="AS59" s="35"/>
      <c r="AT59" s="35"/>
      <c r="AU59" s="35"/>
      <c r="AV59" s="176"/>
      <c r="AW59" s="177"/>
      <c r="AX59" s="35"/>
      <c r="AY59" s="35"/>
      <c r="AZ59" s="35"/>
      <c r="BA59" s="35"/>
      <c r="BB59" s="35"/>
      <c r="BC59" s="35"/>
      <c r="BD59" s="176"/>
      <c r="BE59" s="177"/>
      <c r="BF59" s="36"/>
      <c r="BG59" s="36"/>
      <c r="BH59" s="176"/>
      <c r="BI59" s="177"/>
      <c r="BJ59" s="35"/>
      <c r="BK59" s="35"/>
      <c r="BL59" s="35"/>
      <c r="BM59" s="35"/>
      <c r="BN59" s="35"/>
      <c r="BO59" s="35"/>
      <c r="BP59" s="176"/>
      <c r="BQ59" s="177"/>
      <c r="BR59" s="35"/>
      <c r="BS59" s="35"/>
      <c r="BT59" s="35"/>
      <c r="BU59" s="176"/>
      <c r="BV59" s="177"/>
      <c r="BW59" s="35"/>
      <c r="BX59" s="35"/>
      <c r="BY59" s="35"/>
      <c r="BZ59" s="35"/>
      <c r="CA59" s="35"/>
      <c r="CB59" s="35"/>
      <c r="CC59" s="176"/>
      <c r="CD59" s="177"/>
    </row>
    <row r="60" spans="1:82" ht="13.5" customHeight="1">
      <c r="A60" s="125"/>
      <c r="B60" s="126"/>
      <c r="C60" s="126"/>
      <c r="D60" s="127"/>
      <c r="E60" s="103">
        <f>IF(F60="","",F60+F61)</f>
        <v>2</v>
      </c>
      <c r="F60" s="23">
        <v>0</v>
      </c>
      <c r="G60" s="23" t="s">
        <v>61</v>
      </c>
      <c r="H60" s="23">
        <v>0</v>
      </c>
      <c r="I60" s="105">
        <f>IF(H60="","",H60+H61)</f>
        <v>0</v>
      </c>
      <c r="J60" s="131"/>
      <c r="K60" s="131"/>
      <c r="L60" s="131"/>
      <c r="M60" s="131"/>
      <c r="N60" s="131"/>
      <c r="O60" s="103">
        <f>N63</f>
        <v>5</v>
      </c>
      <c r="P60" s="23">
        <f>IF(M63="","",M63)</f>
        <v>2</v>
      </c>
      <c r="Q60" s="23" t="s">
        <v>61</v>
      </c>
      <c r="R60" s="23">
        <f>IF(K63="","",K64)</f>
        <v>1</v>
      </c>
      <c r="S60" s="105">
        <f>J63</f>
        <v>1</v>
      </c>
      <c r="T60" s="101"/>
      <c r="U60" s="101"/>
      <c r="V60" s="101"/>
      <c r="W60" s="101"/>
      <c r="X60" s="101"/>
      <c r="Y60" s="102"/>
      <c r="Z60" s="102"/>
      <c r="AA60" s="102"/>
      <c r="AB60" s="102"/>
      <c r="AC60" s="102"/>
      <c r="AD60" s="102"/>
      <c r="AE60" s="102"/>
      <c r="AF60" s="118"/>
      <c r="AG60" s="119"/>
      <c r="AI60" s="176"/>
      <c r="AJ60" s="177"/>
      <c r="AK60" s="36"/>
      <c r="AL60" s="36"/>
      <c r="AM60" s="36"/>
      <c r="AN60" s="36"/>
      <c r="AO60" s="36"/>
      <c r="AP60" s="36"/>
      <c r="AQ60" s="176"/>
      <c r="AR60" s="177"/>
      <c r="AS60" s="36"/>
      <c r="AT60" s="36"/>
      <c r="AU60" s="36"/>
      <c r="AV60" s="176"/>
      <c r="AW60" s="177"/>
      <c r="AX60" s="36"/>
      <c r="AY60" s="36"/>
      <c r="AZ60" s="36"/>
      <c r="BA60" s="36"/>
      <c r="BB60" s="36"/>
      <c r="BC60" s="36"/>
      <c r="BD60" s="176"/>
      <c r="BE60" s="177"/>
      <c r="BF60" s="36"/>
      <c r="BG60" s="36"/>
      <c r="BH60" s="176"/>
      <c r="BI60" s="177"/>
      <c r="BJ60" s="36"/>
      <c r="BK60" s="36"/>
      <c r="BL60" s="36"/>
      <c r="BM60" s="36"/>
      <c r="BN60" s="36"/>
      <c r="BO60" s="36"/>
      <c r="BP60" s="176"/>
      <c r="BQ60" s="177"/>
      <c r="BR60" s="36"/>
      <c r="BS60" s="36"/>
      <c r="BT60" s="36"/>
      <c r="BU60" s="176"/>
      <c r="BV60" s="177"/>
      <c r="BW60" s="36"/>
      <c r="BX60" s="36"/>
      <c r="BY60" s="36"/>
      <c r="BZ60" s="36"/>
      <c r="CA60" s="36"/>
      <c r="CB60" s="36"/>
      <c r="CC60" s="176"/>
      <c r="CD60" s="177"/>
    </row>
    <row r="61" spans="1:82" ht="13.5" customHeight="1">
      <c r="A61" s="128"/>
      <c r="B61" s="129"/>
      <c r="C61" s="129"/>
      <c r="D61" s="130"/>
      <c r="E61" s="104"/>
      <c r="F61" s="24">
        <v>2</v>
      </c>
      <c r="G61" s="24" t="s">
        <v>61</v>
      </c>
      <c r="H61" s="24">
        <v>0</v>
      </c>
      <c r="I61" s="106"/>
      <c r="J61" s="131"/>
      <c r="K61" s="131"/>
      <c r="L61" s="131"/>
      <c r="M61" s="131"/>
      <c r="N61" s="131"/>
      <c r="O61" s="104"/>
      <c r="P61" s="23">
        <f>IF(M64="","",M64)</f>
        <v>3</v>
      </c>
      <c r="Q61" s="24" t="s">
        <v>61</v>
      </c>
      <c r="R61" s="23">
        <f>IF(K64="","",K65)</f>
        <v>0</v>
      </c>
      <c r="S61" s="106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18"/>
      <c r="AG61" s="119"/>
      <c r="AI61" s="176"/>
      <c r="AJ61" s="177"/>
      <c r="AK61" s="36"/>
      <c r="AL61" s="36"/>
      <c r="AM61" s="36"/>
      <c r="AN61" s="36"/>
      <c r="AO61" s="36"/>
      <c r="AP61" s="36"/>
      <c r="AQ61" s="176"/>
      <c r="AR61" s="177"/>
      <c r="AS61" s="36"/>
      <c r="AT61" s="36"/>
      <c r="AU61" s="36"/>
      <c r="AV61" s="176"/>
      <c r="AW61" s="177"/>
      <c r="AX61" s="36"/>
      <c r="AY61" s="36"/>
      <c r="AZ61" s="36"/>
      <c r="BA61" s="36"/>
      <c r="BB61" s="36"/>
      <c r="BC61" s="36"/>
      <c r="BD61" s="176"/>
      <c r="BE61" s="177"/>
      <c r="BF61" s="36"/>
      <c r="BG61" s="36"/>
      <c r="BH61" s="176"/>
      <c r="BI61" s="177"/>
      <c r="BJ61" s="36"/>
      <c r="BK61" s="36"/>
      <c r="BL61" s="36"/>
      <c r="BM61" s="36"/>
      <c r="BN61" s="36"/>
      <c r="BO61" s="36"/>
      <c r="BP61" s="176"/>
      <c r="BQ61" s="177"/>
      <c r="BR61" s="36"/>
      <c r="BS61" s="36"/>
      <c r="BT61" s="36"/>
      <c r="BU61" s="176"/>
      <c r="BV61" s="177"/>
      <c r="BW61" s="36"/>
      <c r="BX61" s="36"/>
      <c r="BY61" s="36"/>
      <c r="BZ61" s="36"/>
      <c r="CA61" s="36"/>
      <c r="CB61" s="36"/>
      <c r="CC61" s="176"/>
      <c r="CD61" s="177"/>
    </row>
    <row r="62" spans="1:82" ht="13.5" customHeight="1">
      <c r="A62" s="122" t="s">
        <v>38</v>
      </c>
      <c r="B62" s="123"/>
      <c r="C62" s="123"/>
      <c r="D62" s="124"/>
      <c r="E62" s="19" t="s">
        <v>55</v>
      </c>
      <c r="F62" s="20"/>
      <c r="G62" s="20" t="str">
        <f>IF(E63="","",IF(E63=I63,"△",IF(E63&gt;I63,"○","●")))</f>
        <v>●</v>
      </c>
      <c r="H62" s="21"/>
      <c r="I62" s="22"/>
      <c r="J62" s="19" t="s">
        <v>56</v>
      </c>
      <c r="K62" s="20"/>
      <c r="L62" s="20" t="str">
        <f>IF(J63="","",IF(J63=N63,"△",IF(J63&gt;N63,"○","●")))</f>
        <v>●</v>
      </c>
      <c r="M62" s="21"/>
      <c r="N62" s="22"/>
      <c r="O62" s="131" t="s">
        <v>68</v>
      </c>
      <c r="P62" s="131"/>
      <c r="Q62" s="131"/>
      <c r="R62" s="131"/>
      <c r="S62" s="131"/>
      <c r="T62" s="101"/>
      <c r="U62" s="101"/>
      <c r="V62" s="101"/>
      <c r="W62" s="101"/>
      <c r="X62" s="101"/>
      <c r="Y62" s="102">
        <f>IF(G62="","",COUNTIF(E62:V62,"○"))</f>
        <v>0</v>
      </c>
      <c r="Z62" s="102">
        <f>IF(G62="","",COUNTIF(F62:W62,"●"))</f>
        <v>2</v>
      </c>
      <c r="AA62" s="102">
        <f>IF(G62="","",COUNTIF(G62:X62,"△"))</f>
        <v>0</v>
      </c>
      <c r="AB62" s="102">
        <f>IF(OR(NOT(E63=""),NOT(J63=""),NOT(O63=""),NOT(T63="")),SUM(E63,J63,O63,T63),"")</f>
        <v>2</v>
      </c>
      <c r="AC62" s="102">
        <f>IF(OR(NOT(I63=""),NOT(N63=""),NOT(X63=""),NOT(X63="")),SUM(I63,N63,S63,X63),"")</f>
        <v>9</v>
      </c>
      <c r="AD62" s="102">
        <f>IF(AB62="","",AB62-AC62)</f>
        <v>-7</v>
      </c>
      <c r="AE62" s="102">
        <f>IF(Y62="","",(Y62*3)+AA62)</f>
        <v>0</v>
      </c>
      <c r="AF62" s="118">
        <f>IF(AE62="","",RANK(AG62,$AG$56:$AG$64))</f>
        <v>3</v>
      </c>
      <c r="AG62" s="119">
        <f>AE62*10000+AD62*100+AB62</f>
        <v>-698</v>
      </c>
      <c r="AI62" s="176"/>
      <c r="AJ62" s="177"/>
      <c r="AK62" s="36"/>
      <c r="AL62" s="36"/>
      <c r="AM62" s="36"/>
      <c r="AN62" s="36"/>
      <c r="AO62" s="36"/>
      <c r="AP62" s="36"/>
      <c r="AQ62" s="176"/>
      <c r="AR62" s="177"/>
      <c r="AS62" s="36"/>
      <c r="AT62" s="36"/>
      <c r="AU62" s="36"/>
      <c r="AV62" s="176"/>
      <c r="AW62" s="177"/>
      <c r="AX62" s="36"/>
      <c r="AY62" s="36"/>
      <c r="AZ62" s="36"/>
      <c r="BA62" s="36"/>
      <c r="BB62" s="36"/>
      <c r="BC62" s="36"/>
      <c r="BD62" s="176"/>
      <c r="BE62" s="177"/>
      <c r="BF62" s="36"/>
      <c r="BG62" s="36"/>
      <c r="BH62" s="176"/>
      <c r="BI62" s="177"/>
      <c r="BJ62" s="36"/>
      <c r="BK62" s="36"/>
      <c r="BL62" s="36"/>
      <c r="BM62" s="36"/>
      <c r="BN62" s="36"/>
      <c r="BO62" s="36"/>
      <c r="BP62" s="176"/>
      <c r="BQ62" s="177"/>
      <c r="BR62" s="36"/>
      <c r="BS62" s="36"/>
      <c r="BT62" s="36"/>
      <c r="BU62" s="176"/>
      <c r="BV62" s="177"/>
      <c r="BW62" s="36"/>
      <c r="BX62" s="36"/>
      <c r="BY62" s="36"/>
      <c r="BZ62" s="36"/>
      <c r="CA62" s="36"/>
      <c r="CB62" s="36"/>
      <c r="CC62" s="176"/>
      <c r="CD62" s="177"/>
    </row>
    <row r="63" spans="1:82" ht="13.5" customHeight="1">
      <c r="A63" s="125"/>
      <c r="B63" s="126"/>
      <c r="C63" s="126"/>
      <c r="D63" s="127"/>
      <c r="E63" s="103">
        <f>IF(F63="","",F63+F64)</f>
        <v>1</v>
      </c>
      <c r="F63" s="23">
        <v>1</v>
      </c>
      <c r="G63" s="23" t="s">
        <v>61</v>
      </c>
      <c r="H63" s="23">
        <v>2</v>
      </c>
      <c r="I63" s="105">
        <f>IF(H63="","",H63+H64)</f>
        <v>4</v>
      </c>
      <c r="J63" s="103">
        <f>IF(K63="","",K63+K64)</f>
        <v>1</v>
      </c>
      <c r="K63" s="23">
        <v>0</v>
      </c>
      <c r="L63" s="23" t="s">
        <v>61</v>
      </c>
      <c r="M63" s="23">
        <v>2</v>
      </c>
      <c r="N63" s="105">
        <f>IF(M63="","",M63+M64)</f>
        <v>5</v>
      </c>
      <c r="O63" s="131"/>
      <c r="P63" s="131"/>
      <c r="Q63" s="131"/>
      <c r="R63" s="131"/>
      <c r="S63" s="131"/>
      <c r="T63" s="101"/>
      <c r="U63" s="101"/>
      <c r="V63" s="101"/>
      <c r="W63" s="101"/>
      <c r="X63" s="101"/>
      <c r="Y63" s="102"/>
      <c r="Z63" s="102"/>
      <c r="AA63" s="102"/>
      <c r="AB63" s="102"/>
      <c r="AC63" s="102"/>
      <c r="AD63" s="102"/>
      <c r="AE63" s="102"/>
      <c r="AF63" s="118"/>
      <c r="AG63" s="119"/>
      <c r="AI63" s="176"/>
      <c r="AJ63" s="177"/>
      <c r="AQ63" s="176"/>
      <c r="AR63" s="177"/>
      <c r="AV63" s="176"/>
      <c r="AW63" s="177"/>
      <c r="BD63" s="176"/>
      <c r="BE63" s="177"/>
      <c r="BH63" s="176"/>
      <c r="BI63" s="177"/>
      <c r="BP63" s="176"/>
      <c r="BQ63" s="177"/>
      <c r="BU63" s="176"/>
      <c r="BV63" s="177"/>
      <c r="CC63" s="176"/>
      <c r="CD63" s="177"/>
    </row>
    <row r="64" spans="1:82" ht="13.5" customHeight="1">
      <c r="A64" s="128"/>
      <c r="B64" s="129"/>
      <c r="C64" s="129"/>
      <c r="D64" s="130"/>
      <c r="E64" s="104"/>
      <c r="F64" s="24">
        <v>0</v>
      </c>
      <c r="G64" s="24" t="s">
        <v>61</v>
      </c>
      <c r="H64" s="24">
        <v>2</v>
      </c>
      <c r="I64" s="106"/>
      <c r="J64" s="104"/>
      <c r="K64" s="24">
        <v>1</v>
      </c>
      <c r="L64" s="24" t="s">
        <v>61</v>
      </c>
      <c r="M64" s="24">
        <v>3</v>
      </c>
      <c r="N64" s="106"/>
      <c r="O64" s="131"/>
      <c r="P64" s="131"/>
      <c r="Q64" s="131"/>
      <c r="R64" s="131"/>
      <c r="S64" s="131"/>
      <c r="T64" s="101"/>
      <c r="U64" s="101"/>
      <c r="V64" s="101"/>
      <c r="W64" s="101"/>
      <c r="X64" s="101"/>
      <c r="Y64" s="102"/>
      <c r="Z64" s="102"/>
      <c r="AA64" s="102"/>
      <c r="AB64" s="102"/>
      <c r="AC64" s="102"/>
      <c r="AD64" s="102"/>
      <c r="AE64" s="102"/>
      <c r="AF64" s="118"/>
      <c r="AG64" s="119"/>
      <c r="AI64" s="176"/>
      <c r="AJ64" s="177"/>
      <c r="AQ64" s="176"/>
      <c r="AR64" s="177"/>
      <c r="AV64" s="176"/>
      <c r="AW64" s="177"/>
      <c r="BD64" s="176"/>
      <c r="BE64" s="177"/>
      <c r="BH64" s="176"/>
      <c r="BI64" s="177"/>
      <c r="BP64" s="176"/>
      <c r="BQ64" s="177"/>
      <c r="BU64" s="176"/>
      <c r="BV64" s="177"/>
      <c r="CC64" s="176"/>
      <c r="CD64" s="177"/>
    </row>
    <row r="65" spans="35:82" ht="13.5" customHeight="1">
      <c r="AI65" s="176"/>
      <c r="AJ65" s="177"/>
      <c r="AQ65" s="176"/>
      <c r="AR65" s="177"/>
      <c r="AV65" s="176"/>
      <c r="AW65" s="177"/>
      <c r="BD65" s="176"/>
      <c r="BE65" s="177"/>
      <c r="BH65" s="176"/>
      <c r="BI65" s="177"/>
      <c r="BP65" s="176"/>
      <c r="BQ65" s="177"/>
      <c r="BU65" s="176"/>
      <c r="BV65" s="177"/>
      <c r="CC65" s="176"/>
      <c r="CD65" s="177"/>
    </row>
    <row r="66" spans="1:82" ht="13.5" customHeight="1">
      <c r="A66" s="120" t="s">
        <v>69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I66" s="178"/>
      <c r="AJ66" s="179"/>
      <c r="AQ66" s="178"/>
      <c r="AR66" s="179"/>
      <c r="AV66" s="178"/>
      <c r="AW66" s="179"/>
      <c r="BD66" s="178"/>
      <c r="BE66" s="179"/>
      <c r="BH66" s="178"/>
      <c r="BI66" s="179"/>
      <c r="BP66" s="178"/>
      <c r="BQ66" s="179"/>
      <c r="BU66" s="178"/>
      <c r="BV66" s="179"/>
      <c r="CC66" s="178"/>
      <c r="CD66" s="179"/>
    </row>
    <row r="67" spans="1:32" ht="13.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</row>
    <row r="68" spans="1:23" ht="17.25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74" ht="17.25">
      <c r="A69" s="3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AF69" s="102" t="s">
        <v>143</v>
      </c>
      <c r="AG69" s="102"/>
      <c r="AH69" s="102"/>
      <c r="AI69" s="110" t="s">
        <v>40</v>
      </c>
      <c r="AJ69" s="111"/>
      <c r="AK69" s="112"/>
      <c r="AL69" s="110" t="s">
        <v>126</v>
      </c>
      <c r="AM69" s="111"/>
      <c r="AN69" s="111"/>
      <c r="AO69" s="111"/>
      <c r="AP69" s="111"/>
      <c r="AQ69" s="111"/>
      <c r="AR69" s="111"/>
      <c r="AS69" s="111"/>
      <c r="AT69" s="111"/>
      <c r="AU69" s="111"/>
      <c r="AV69" s="112"/>
      <c r="AW69" s="116" t="s">
        <v>96</v>
      </c>
      <c r="AX69" s="116"/>
      <c r="AY69" s="116"/>
      <c r="AZ69" s="116"/>
      <c r="BA69" s="117" t="s">
        <v>134</v>
      </c>
      <c r="BB69" s="117"/>
      <c r="BC69" s="117"/>
      <c r="BD69" s="117"/>
      <c r="BE69" s="117"/>
      <c r="BF69" s="117"/>
      <c r="BG69" s="117"/>
      <c r="BH69" s="117"/>
      <c r="BI69" s="117"/>
      <c r="BJ69" s="116" t="s">
        <v>97</v>
      </c>
      <c r="BK69" s="116"/>
      <c r="BL69" s="116"/>
      <c r="BM69" s="116"/>
      <c r="BN69" s="117" t="s">
        <v>135</v>
      </c>
      <c r="BO69" s="117"/>
      <c r="BP69" s="117"/>
      <c r="BQ69" s="117"/>
      <c r="BR69" s="117"/>
      <c r="BS69" s="117"/>
      <c r="BT69" s="117"/>
      <c r="BU69" s="117"/>
      <c r="BV69" s="117"/>
    </row>
    <row r="70" spans="1:74" ht="17.25">
      <c r="A70" s="3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AF70" s="102"/>
      <c r="AG70" s="102"/>
      <c r="AH70" s="102"/>
      <c r="AI70" s="113"/>
      <c r="AJ70" s="114"/>
      <c r="AK70" s="115"/>
      <c r="AL70" s="113"/>
      <c r="AM70" s="114"/>
      <c r="AN70" s="114"/>
      <c r="AO70" s="114"/>
      <c r="AP70" s="114"/>
      <c r="AQ70" s="114"/>
      <c r="AR70" s="114"/>
      <c r="AS70" s="114"/>
      <c r="AT70" s="114"/>
      <c r="AU70" s="114"/>
      <c r="AV70" s="115"/>
      <c r="AW70" s="116"/>
      <c r="AX70" s="116"/>
      <c r="AY70" s="116"/>
      <c r="AZ70" s="116"/>
      <c r="BA70" s="117"/>
      <c r="BB70" s="117"/>
      <c r="BC70" s="117"/>
      <c r="BD70" s="117"/>
      <c r="BE70" s="117"/>
      <c r="BF70" s="117"/>
      <c r="BG70" s="117"/>
      <c r="BH70" s="117"/>
      <c r="BI70" s="117"/>
      <c r="BJ70" s="116"/>
      <c r="BK70" s="116"/>
      <c r="BL70" s="116"/>
      <c r="BM70" s="116"/>
      <c r="BN70" s="117"/>
      <c r="BO70" s="117"/>
      <c r="BP70" s="117"/>
      <c r="BQ70" s="117"/>
      <c r="BR70" s="117"/>
      <c r="BS70" s="117"/>
      <c r="BT70" s="117"/>
      <c r="BU70" s="117"/>
      <c r="BV70" s="117"/>
    </row>
    <row r="71" spans="1:74" ht="17.25">
      <c r="A71" s="3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AF71" s="102" t="s">
        <v>144</v>
      </c>
      <c r="AG71" s="102"/>
      <c r="AH71" s="102"/>
      <c r="AI71" s="110" t="s">
        <v>93</v>
      </c>
      <c r="AJ71" s="111"/>
      <c r="AK71" s="112"/>
      <c r="AL71" s="110" t="s">
        <v>129</v>
      </c>
      <c r="AM71" s="111"/>
      <c r="AN71" s="111"/>
      <c r="AO71" s="111"/>
      <c r="AP71" s="111"/>
      <c r="AQ71" s="111"/>
      <c r="AR71" s="111"/>
      <c r="AS71" s="111"/>
      <c r="AT71" s="111"/>
      <c r="AU71" s="111"/>
      <c r="AV71" s="112"/>
      <c r="BJ71" s="116" t="s">
        <v>97</v>
      </c>
      <c r="BK71" s="116"/>
      <c r="BL71" s="116"/>
      <c r="BM71" s="116"/>
      <c r="BN71" s="117" t="s">
        <v>136</v>
      </c>
      <c r="BO71" s="117"/>
      <c r="BP71" s="117"/>
      <c r="BQ71" s="117"/>
      <c r="BR71" s="117"/>
      <c r="BS71" s="117"/>
      <c r="BT71" s="117"/>
      <c r="BU71" s="117"/>
      <c r="BV71" s="117"/>
    </row>
    <row r="72" spans="1:74" ht="17.25">
      <c r="A72" s="3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AF72" s="102"/>
      <c r="AG72" s="102"/>
      <c r="AH72" s="102"/>
      <c r="AI72" s="113"/>
      <c r="AJ72" s="114"/>
      <c r="AK72" s="115"/>
      <c r="AL72" s="113"/>
      <c r="AM72" s="114"/>
      <c r="AN72" s="114"/>
      <c r="AO72" s="114"/>
      <c r="AP72" s="114"/>
      <c r="AQ72" s="114"/>
      <c r="AR72" s="114"/>
      <c r="AS72" s="114"/>
      <c r="AT72" s="114"/>
      <c r="AU72" s="114"/>
      <c r="AV72" s="115"/>
      <c r="BJ72" s="116"/>
      <c r="BK72" s="116"/>
      <c r="BL72" s="116"/>
      <c r="BM72" s="116"/>
      <c r="BN72" s="117"/>
      <c r="BO72" s="117"/>
      <c r="BP72" s="117"/>
      <c r="BQ72" s="117"/>
      <c r="BR72" s="117"/>
      <c r="BS72" s="117"/>
      <c r="BT72" s="117"/>
      <c r="BU72" s="117"/>
      <c r="BV72" s="117"/>
    </row>
    <row r="73" spans="1:74" ht="17.25">
      <c r="A73" s="3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AF73" s="102" t="s">
        <v>145</v>
      </c>
      <c r="AG73" s="102"/>
      <c r="AH73" s="102"/>
      <c r="AI73" s="110" t="s">
        <v>94</v>
      </c>
      <c r="AJ73" s="111"/>
      <c r="AK73" s="112"/>
      <c r="AL73" s="110" t="s">
        <v>127</v>
      </c>
      <c r="AM73" s="111"/>
      <c r="AN73" s="111"/>
      <c r="AO73" s="111"/>
      <c r="AP73" s="111"/>
      <c r="AQ73" s="111"/>
      <c r="AR73" s="111"/>
      <c r="AS73" s="111"/>
      <c r="AT73" s="111"/>
      <c r="AU73" s="111"/>
      <c r="AV73" s="112"/>
      <c r="BJ73" s="116" t="s">
        <v>97</v>
      </c>
      <c r="BK73" s="116"/>
      <c r="BL73" s="116"/>
      <c r="BM73" s="116"/>
      <c r="BN73" s="117" t="s">
        <v>137</v>
      </c>
      <c r="BO73" s="117"/>
      <c r="BP73" s="117"/>
      <c r="BQ73" s="117"/>
      <c r="BR73" s="117"/>
      <c r="BS73" s="117"/>
      <c r="BT73" s="117"/>
      <c r="BU73" s="117"/>
      <c r="BV73" s="117"/>
    </row>
    <row r="74" spans="1:74" ht="17.25">
      <c r="A74" s="3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AF74" s="102"/>
      <c r="AG74" s="102"/>
      <c r="AH74" s="102"/>
      <c r="AI74" s="113"/>
      <c r="AJ74" s="114"/>
      <c r="AK74" s="115"/>
      <c r="AL74" s="113"/>
      <c r="AM74" s="114"/>
      <c r="AN74" s="114"/>
      <c r="AO74" s="114"/>
      <c r="AP74" s="114"/>
      <c r="AQ74" s="114"/>
      <c r="AR74" s="114"/>
      <c r="AS74" s="114"/>
      <c r="AT74" s="114"/>
      <c r="AU74" s="114"/>
      <c r="AV74" s="115"/>
      <c r="BJ74" s="116"/>
      <c r="BK74" s="116"/>
      <c r="BL74" s="116"/>
      <c r="BM74" s="116"/>
      <c r="BN74" s="117"/>
      <c r="BO74" s="117"/>
      <c r="BP74" s="117"/>
      <c r="BQ74" s="117"/>
      <c r="BR74" s="117"/>
      <c r="BS74" s="117"/>
      <c r="BT74" s="117"/>
      <c r="BU74" s="117"/>
      <c r="BV74" s="117"/>
    </row>
    <row r="75" spans="35:74" ht="21.75" customHeight="1">
      <c r="AI75" s="110" t="s">
        <v>95</v>
      </c>
      <c r="AJ75" s="111"/>
      <c r="AK75" s="112"/>
      <c r="AL75" s="110" t="s">
        <v>128</v>
      </c>
      <c r="AM75" s="111"/>
      <c r="AN75" s="111"/>
      <c r="AO75" s="111"/>
      <c r="AP75" s="111"/>
      <c r="AQ75" s="111"/>
      <c r="AR75" s="111"/>
      <c r="AS75" s="111"/>
      <c r="AT75" s="111"/>
      <c r="AU75" s="111"/>
      <c r="AV75" s="112"/>
      <c r="BJ75" s="116" t="s">
        <v>97</v>
      </c>
      <c r="BK75" s="116"/>
      <c r="BL75" s="116"/>
      <c r="BM75" s="116"/>
      <c r="BN75" s="117" t="s">
        <v>138</v>
      </c>
      <c r="BO75" s="117"/>
      <c r="BP75" s="117"/>
      <c r="BQ75" s="117"/>
      <c r="BR75" s="117"/>
      <c r="BS75" s="117"/>
      <c r="BT75" s="117"/>
      <c r="BU75" s="117"/>
      <c r="BV75" s="117"/>
    </row>
    <row r="76" spans="35:74" ht="13.5" customHeight="1">
      <c r="AI76" s="113"/>
      <c r="AJ76" s="114"/>
      <c r="AK76" s="115"/>
      <c r="AL76" s="113"/>
      <c r="AM76" s="114"/>
      <c r="AN76" s="114"/>
      <c r="AO76" s="114"/>
      <c r="AP76" s="114"/>
      <c r="AQ76" s="114"/>
      <c r="AR76" s="114"/>
      <c r="AS76" s="114"/>
      <c r="AT76" s="114"/>
      <c r="AU76" s="114"/>
      <c r="AV76" s="115"/>
      <c r="BJ76" s="116"/>
      <c r="BK76" s="116"/>
      <c r="BL76" s="116"/>
      <c r="BM76" s="116"/>
      <c r="BN76" s="117"/>
      <c r="BO76" s="117"/>
      <c r="BP76" s="117"/>
      <c r="BQ76" s="117"/>
      <c r="BR76" s="117"/>
      <c r="BS76" s="117"/>
      <c r="BT76" s="117"/>
      <c r="BU76" s="117"/>
      <c r="BV76" s="117"/>
    </row>
    <row r="77" spans="35:74" ht="13.5">
      <c r="AI77" s="110" t="s">
        <v>101</v>
      </c>
      <c r="AJ77" s="111"/>
      <c r="AK77" s="112"/>
      <c r="AL77" s="110" t="s">
        <v>130</v>
      </c>
      <c r="AM77" s="111"/>
      <c r="AN77" s="111"/>
      <c r="AO77" s="111"/>
      <c r="AP77" s="111"/>
      <c r="AQ77" s="111"/>
      <c r="AR77" s="111"/>
      <c r="AS77" s="111"/>
      <c r="AT77" s="111"/>
      <c r="AU77" s="111"/>
      <c r="AV77" s="112"/>
      <c r="BJ77" s="116" t="s">
        <v>97</v>
      </c>
      <c r="BK77" s="116"/>
      <c r="BL77" s="116"/>
      <c r="BM77" s="116"/>
      <c r="BN77" s="117" t="s">
        <v>139</v>
      </c>
      <c r="BO77" s="117"/>
      <c r="BP77" s="117"/>
      <c r="BQ77" s="117"/>
      <c r="BR77" s="117"/>
      <c r="BS77" s="117"/>
      <c r="BT77" s="117"/>
      <c r="BU77" s="117"/>
      <c r="BV77" s="117"/>
    </row>
    <row r="78" spans="33:74" ht="13.5" customHeight="1">
      <c r="AG78" s="10"/>
      <c r="AI78" s="113"/>
      <c r="AJ78" s="114"/>
      <c r="AK78" s="115"/>
      <c r="AL78" s="113"/>
      <c r="AM78" s="114"/>
      <c r="AN78" s="114"/>
      <c r="AO78" s="114"/>
      <c r="AP78" s="114"/>
      <c r="AQ78" s="114"/>
      <c r="AR78" s="114"/>
      <c r="AS78" s="114"/>
      <c r="AT78" s="114"/>
      <c r="AU78" s="114"/>
      <c r="AV78" s="115"/>
      <c r="BJ78" s="116"/>
      <c r="BK78" s="116"/>
      <c r="BL78" s="116"/>
      <c r="BM78" s="116"/>
      <c r="BN78" s="117"/>
      <c r="BO78" s="117"/>
      <c r="BP78" s="117"/>
      <c r="BQ78" s="117"/>
      <c r="BR78" s="117"/>
      <c r="BS78" s="117"/>
      <c r="BT78" s="117"/>
      <c r="BU78" s="117"/>
      <c r="BV78" s="117"/>
    </row>
    <row r="79" spans="33:74" ht="13.5" customHeight="1">
      <c r="AG79" s="10"/>
      <c r="AI79" s="110" t="s">
        <v>101</v>
      </c>
      <c r="AJ79" s="111"/>
      <c r="AK79" s="112"/>
      <c r="AL79" s="110" t="s">
        <v>131</v>
      </c>
      <c r="AM79" s="111"/>
      <c r="AN79" s="111"/>
      <c r="AO79" s="111"/>
      <c r="AP79" s="111"/>
      <c r="AQ79" s="111"/>
      <c r="AR79" s="111"/>
      <c r="AS79" s="111"/>
      <c r="AT79" s="111"/>
      <c r="AU79" s="111"/>
      <c r="AV79" s="112"/>
      <c r="BJ79" s="116" t="s">
        <v>97</v>
      </c>
      <c r="BK79" s="116"/>
      <c r="BL79" s="116"/>
      <c r="BM79" s="116"/>
      <c r="BN79" s="117" t="s">
        <v>140</v>
      </c>
      <c r="BO79" s="117"/>
      <c r="BP79" s="117"/>
      <c r="BQ79" s="117"/>
      <c r="BR79" s="117"/>
      <c r="BS79" s="117"/>
      <c r="BT79" s="117"/>
      <c r="BU79" s="117"/>
      <c r="BV79" s="117"/>
    </row>
    <row r="80" spans="33:74" ht="13.5" customHeight="1">
      <c r="AG80" s="10"/>
      <c r="AI80" s="113"/>
      <c r="AJ80" s="114"/>
      <c r="AK80" s="115"/>
      <c r="AL80" s="113"/>
      <c r="AM80" s="114"/>
      <c r="AN80" s="114"/>
      <c r="AO80" s="114"/>
      <c r="AP80" s="114"/>
      <c r="AQ80" s="114"/>
      <c r="AR80" s="114"/>
      <c r="AS80" s="114"/>
      <c r="AT80" s="114"/>
      <c r="AU80" s="114"/>
      <c r="AV80" s="115"/>
      <c r="BJ80" s="116"/>
      <c r="BK80" s="116"/>
      <c r="BL80" s="116"/>
      <c r="BM80" s="116"/>
      <c r="BN80" s="117"/>
      <c r="BO80" s="117"/>
      <c r="BP80" s="117"/>
      <c r="BQ80" s="117"/>
      <c r="BR80" s="117"/>
      <c r="BS80" s="117"/>
      <c r="BT80" s="117"/>
      <c r="BU80" s="117"/>
      <c r="BV80" s="117"/>
    </row>
    <row r="81" spans="33:74" ht="13.5" customHeight="1">
      <c r="AG81" s="10"/>
      <c r="AI81" s="110" t="s">
        <v>101</v>
      </c>
      <c r="AJ81" s="111"/>
      <c r="AK81" s="112"/>
      <c r="AL81" s="110" t="s">
        <v>132</v>
      </c>
      <c r="AM81" s="111"/>
      <c r="AN81" s="111"/>
      <c r="AO81" s="111"/>
      <c r="AP81" s="111"/>
      <c r="AQ81" s="111"/>
      <c r="AR81" s="111"/>
      <c r="AS81" s="111"/>
      <c r="AT81" s="111"/>
      <c r="AU81" s="111"/>
      <c r="AV81" s="112"/>
      <c r="BJ81" s="116" t="s">
        <v>97</v>
      </c>
      <c r="BK81" s="116"/>
      <c r="BL81" s="116"/>
      <c r="BM81" s="116"/>
      <c r="BN81" s="117" t="s">
        <v>141</v>
      </c>
      <c r="BO81" s="117"/>
      <c r="BP81" s="117"/>
      <c r="BQ81" s="117"/>
      <c r="BR81" s="117"/>
      <c r="BS81" s="117"/>
      <c r="BT81" s="117"/>
      <c r="BU81" s="117"/>
      <c r="BV81" s="117"/>
    </row>
    <row r="82" spans="33:74" ht="13.5" customHeight="1">
      <c r="AG82" s="10"/>
      <c r="AI82" s="113"/>
      <c r="AJ82" s="114"/>
      <c r="AK82" s="115"/>
      <c r="AL82" s="113"/>
      <c r="AM82" s="114"/>
      <c r="AN82" s="114"/>
      <c r="AO82" s="114"/>
      <c r="AP82" s="114"/>
      <c r="AQ82" s="114"/>
      <c r="AR82" s="114"/>
      <c r="AS82" s="114"/>
      <c r="AT82" s="114"/>
      <c r="AU82" s="114"/>
      <c r="AV82" s="115"/>
      <c r="BJ82" s="116"/>
      <c r="BK82" s="116"/>
      <c r="BL82" s="116"/>
      <c r="BM82" s="116"/>
      <c r="BN82" s="117"/>
      <c r="BO82" s="117"/>
      <c r="BP82" s="117"/>
      <c r="BQ82" s="117"/>
      <c r="BR82" s="117"/>
      <c r="BS82" s="117"/>
      <c r="BT82" s="117"/>
      <c r="BU82" s="117"/>
      <c r="BV82" s="117"/>
    </row>
    <row r="83" spans="35:74" ht="13.5" customHeight="1">
      <c r="AI83" s="110" t="s">
        <v>101</v>
      </c>
      <c r="AJ83" s="111"/>
      <c r="AK83" s="112"/>
      <c r="AL83" s="110" t="s">
        <v>133</v>
      </c>
      <c r="AM83" s="111"/>
      <c r="AN83" s="111"/>
      <c r="AO83" s="111"/>
      <c r="AP83" s="111"/>
      <c r="AQ83" s="111"/>
      <c r="AR83" s="111"/>
      <c r="AS83" s="111"/>
      <c r="AT83" s="111"/>
      <c r="AU83" s="111"/>
      <c r="AV83" s="112"/>
      <c r="BJ83" s="116" t="s">
        <v>97</v>
      </c>
      <c r="BK83" s="116"/>
      <c r="BL83" s="116"/>
      <c r="BM83" s="116"/>
      <c r="BN83" s="117" t="s">
        <v>142</v>
      </c>
      <c r="BO83" s="117"/>
      <c r="BP83" s="117"/>
      <c r="BQ83" s="117"/>
      <c r="BR83" s="117"/>
      <c r="BS83" s="117"/>
      <c r="BT83" s="117"/>
      <c r="BU83" s="117"/>
      <c r="BV83" s="117"/>
    </row>
    <row r="84" spans="35:74" ht="13.5" customHeight="1">
      <c r="AI84" s="113"/>
      <c r="AJ84" s="114"/>
      <c r="AK84" s="115"/>
      <c r="AL84" s="113"/>
      <c r="AM84" s="114"/>
      <c r="AN84" s="114"/>
      <c r="AO84" s="114"/>
      <c r="AP84" s="114"/>
      <c r="AQ84" s="114"/>
      <c r="AR84" s="114"/>
      <c r="AS84" s="114"/>
      <c r="AT84" s="114"/>
      <c r="AU84" s="114"/>
      <c r="AV84" s="115"/>
      <c r="BJ84" s="116"/>
      <c r="BK84" s="116"/>
      <c r="BL84" s="116"/>
      <c r="BM84" s="116"/>
      <c r="BN84" s="117"/>
      <c r="BO84" s="117"/>
      <c r="BP84" s="117"/>
      <c r="BQ84" s="117"/>
      <c r="BR84" s="117"/>
      <c r="BS84" s="117"/>
      <c r="BT84" s="117"/>
      <c r="BU84" s="117"/>
      <c r="BV84" s="117"/>
    </row>
  </sheetData>
  <sheetProtection/>
  <mergeCells count="401">
    <mergeCell ref="AF73:AH74"/>
    <mergeCell ref="CC49:CD66"/>
    <mergeCell ref="BD49:BE66"/>
    <mergeCell ref="BH49:BI66"/>
    <mergeCell ref="BP49:BQ66"/>
    <mergeCell ref="BU49:BV66"/>
    <mergeCell ref="BO39:BO40"/>
    <mergeCell ref="AI49:AJ66"/>
    <mergeCell ref="AQ49:AR66"/>
    <mergeCell ref="AV49:AW66"/>
    <mergeCell ref="AM42:AN42"/>
    <mergeCell ref="AZ42:BA42"/>
    <mergeCell ref="BL42:BM42"/>
    <mergeCell ref="AK39:AK40"/>
    <mergeCell ref="AM39:AN39"/>
    <mergeCell ref="AM45:AN45"/>
    <mergeCell ref="BY42:BZ42"/>
    <mergeCell ref="AM41:AN41"/>
    <mergeCell ref="AZ41:BA41"/>
    <mergeCell ref="BL41:BM41"/>
    <mergeCell ref="BY41:BZ41"/>
    <mergeCell ref="AM40:AN40"/>
    <mergeCell ref="AZ40:BA40"/>
    <mergeCell ref="BL40:BM40"/>
    <mergeCell ref="AZ39:BA39"/>
    <mergeCell ref="AP39:AP40"/>
    <mergeCell ref="AX39:AX40"/>
    <mergeCell ref="BC39:BC40"/>
    <mergeCell ref="BJ39:BJ40"/>
    <mergeCell ref="BL39:BM39"/>
    <mergeCell ref="BW39:BW40"/>
    <mergeCell ref="BY39:BZ39"/>
    <mergeCell ref="CB39:CB40"/>
    <mergeCell ref="BY38:BZ38"/>
    <mergeCell ref="BY40:BZ40"/>
    <mergeCell ref="BS34:BT34"/>
    <mergeCell ref="BF33:BG33"/>
    <mergeCell ref="AM38:AN38"/>
    <mergeCell ref="AZ38:BA38"/>
    <mergeCell ref="BL38:BM38"/>
    <mergeCell ref="AT31:AU31"/>
    <mergeCell ref="BS31:BT31"/>
    <mergeCell ref="BQ28:BQ29"/>
    <mergeCell ref="BS28:BT28"/>
    <mergeCell ref="BF29:BG29"/>
    <mergeCell ref="BS29:BT29"/>
    <mergeCell ref="BS30:BT30"/>
    <mergeCell ref="AT30:AU30"/>
    <mergeCell ref="AW69:AZ70"/>
    <mergeCell ref="BA69:BI70"/>
    <mergeCell ref="BJ69:BM70"/>
    <mergeCell ref="BN69:BV70"/>
    <mergeCell ref="BZ25:CA26"/>
    <mergeCell ref="AT27:AU27"/>
    <mergeCell ref="BF27:BG27"/>
    <mergeCell ref="BS27:BT27"/>
    <mergeCell ref="BA25:BB26"/>
    <mergeCell ref="BF25:BG25"/>
    <mergeCell ref="BK25:BL26"/>
    <mergeCell ref="BD27:BD31"/>
    <mergeCell ref="BI27:BI31"/>
    <mergeCell ref="BV28:BV29"/>
    <mergeCell ref="AW23:AX24"/>
    <mergeCell ref="BF23:BG23"/>
    <mergeCell ref="BO23:BP24"/>
    <mergeCell ref="BD17:BD21"/>
    <mergeCell ref="BF17:BG17"/>
    <mergeCell ref="BI17:BI21"/>
    <mergeCell ref="BF18:BG18"/>
    <mergeCell ref="BF19:BG19"/>
    <mergeCell ref="BF20:BG20"/>
    <mergeCell ref="BF21:BG21"/>
    <mergeCell ref="AF9:AF10"/>
    <mergeCell ref="BF22:BG22"/>
    <mergeCell ref="AB9:AB10"/>
    <mergeCell ref="X12:X13"/>
    <mergeCell ref="AA11:AA13"/>
    <mergeCell ref="AB11:AB13"/>
    <mergeCell ref="AZ10:BM12"/>
    <mergeCell ref="AS13:AT14"/>
    <mergeCell ref="AD9:AD10"/>
    <mergeCell ref="AE9:AE10"/>
    <mergeCell ref="BT13:BU14"/>
    <mergeCell ref="BF15:BG15"/>
    <mergeCell ref="BF1:BF2"/>
    <mergeCell ref="BG1:BK1"/>
    <mergeCell ref="AL1:AM1"/>
    <mergeCell ref="AV1:AX2"/>
    <mergeCell ref="AN1:AU2"/>
    <mergeCell ref="AL2:AM2"/>
    <mergeCell ref="AY1:BE2"/>
    <mergeCell ref="BG2:BK2"/>
    <mergeCell ref="A7:D8"/>
    <mergeCell ref="Z9:Z10"/>
    <mergeCell ref="AA9:AA10"/>
    <mergeCell ref="AJ1:AK2"/>
    <mergeCell ref="F1:AI1"/>
    <mergeCell ref="F2:AI2"/>
    <mergeCell ref="A4:I4"/>
    <mergeCell ref="A1:E1"/>
    <mergeCell ref="A2:E2"/>
    <mergeCell ref="J9:N10"/>
    <mergeCell ref="Y9:Y10"/>
    <mergeCell ref="J12:J13"/>
    <mergeCell ref="O9:S10"/>
    <mergeCell ref="T9:X10"/>
    <mergeCell ref="AC9:AC10"/>
    <mergeCell ref="A9:D10"/>
    <mergeCell ref="E9:I10"/>
    <mergeCell ref="A11:D13"/>
    <mergeCell ref="E11:I13"/>
    <mergeCell ref="N12:N13"/>
    <mergeCell ref="T12:T13"/>
    <mergeCell ref="AB14:AB16"/>
    <mergeCell ref="AC14:AC16"/>
    <mergeCell ref="A14:D16"/>
    <mergeCell ref="J14:N16"/>
    <mergeCell ref="Y14:Y16"/>
    <mergeCell ref="Z14:Z16"/>
    <mergeCell ref="T15:T16"/>
    <mergeCell ref="X15:X16"/>
    <mergeCell ref="E15:E16"/>
    <mergeCell ref="AA14:AA16"/>
    <mergeCell ref="AG11:AG13"/>
    <mergeCell ref="O12:O13"/>
    <mergeCell ref="S12:S13"/>
    <mergeCell ref="AC11:AC13"/>
    <mergeCell ref="AD11:AD13"/>
    <mergeCell ref="Y11:Y13"/>
    <mergeCell ref="Z11:Z13"/>
    <mergeCell ref="AE11:AE13"/>
    <mergeCell ref="AF11:AF13"/>
    <mergeCell ref="A17:D19"/>
    <mergeCell ref="O17:S19"/>
    <mergeCell ref="Y17:Y19"/>
    <mergeCell ref="Z17:Z19"/>
    <mergeCell ref="N18:N19"/>
    <mergeCell ref="I18:I19"/>
    <mergeCell ref="J18:J19"/>
    <mergeCell ref="I15:I16"/>
    <mergeCell ref="E18:E19"/>
    <mergeCell ref="AG17:AG19"/>
    <mergeCell ref="AC20:AC22"/>
    <mergeCell ref="O15:O16"/>
    <mergeCell ref="S15:S16"/>
    <mergeCell ref="AB17:AB19"/>
    <mergeCell ref="T18:T19"/>
    <mergeCell ref="X18:X19"/>
    <mergeCell ref="AA17:AA19"/>
    <mergeCell ref="AD17:AD19"/>
    <mergeCell ref="AF14:AF16"/>
    <mergeCell ref="AG14:AG16"/>
    <mergeCell ref="AD14:AD16"/>
    <mergeCell ref="AE17:AE19"/>
    <mergeCell ref="AF17:AF19"/>
    <mergeCell ref="AE14:AE16"/>
    <mergeCell ref="J21:J22"/>
    <mergeCell ref="N21:N22"/>
    <mergeCell ref="AC17:AC19"/>
    <mergeCell ref="Y20:Y22"/>
    <mergeCell ref="Z20:Z22"/>
    <mergeCell ref="O21:O22"/>
    <mergeCell ref="S21:S22"/>
    <mergeCell ref="AA20:AA22"/>
    <mergeCell ref="AG20:AG22"/>
    <mergeCell ref="AB20:AB22"/>
    <mergeCell ref="AE26:AE27"/>
    <mergeCell ref="AF26:AF27"/>
    <mergeCell ref="AD26:AD27"/>
    <mergeCell ref="AB26:AB27"/>
    <mergeCell ref="AC26:AC27"/>
    <mergeCell ref="AD20:AD22"/>
    <mergeCell ref="AE20:AE22"/>
    <mergeCell ref="AF20:AF22"/>
    <mergeCell ref="O26:S27"/>
    <mergeCell ref="T26:X27"/>
    <mergeCell ref="A20:D22"/>
    <mergeCell ref="T20:X22"/>
    <mergeCell ref="A24:D25"/>
    <mergeCell ref="A26:D27"/>
    <mergeCell ref="E26:I27"/>
    <mergeCell ref="J26:N27"/>
    <mergeCell ref="E21:E22"/>
    <mergeCell ref="I21:I22"/>
    <mergeCell ref="AA26:AA27"/>
    <mergeCell ref="AW28:AW29"/>
    <mergeCell ref="BF28:BG28"/>
    <mergeCell ref="Y26:Y27"/>
    <mergeCell ref="AR28:AR29"/>
    <mergeCell ref="AT28:AU28"/>
    <mergeCell ref="AT29:AU29"/>
    <mergeCell ref="AE31:AE33"/>
    <mergeCell ref="AF28:AF30"/>
    <mergeCell ref="AG28:AG30"/>
    <mergeCell ref="AD31:AD33"/>
    <mergeCell ref="AE28:AE30"/>
    <mergeCell ref="AB31:AB33"/>
    <mergeCell ref="Z26:Z27"/>
    <mergeCell ref="AL25:AM26"/>
    <mergeCell ref="Z28:Z30"/>
    <mergeCell ref="AA28:AA30"/>
    <mergeCell ref="AF31:AF33"/>
    <mergeCell ref="AG31:AG33"/>
    <mergeCell ref="AB28:AB30"/>
    <mergeCell ref="AC28:AC30"/>
    <mergeCell ref="AD28:AD30"/>
    <mergeCell ref="A28:D30"/>
    <mergeCell ref="E28:I30"/>
    <mergeCell ref="T28:X30"/>
    <mergeCell ref="Y28:Y30"/>
    <mergeCell ref="J29:J30"/>
    <mergeCell ref="N29:N30"/>
    <mergeCell ref="O29:O30"/>
    <mergeCell ref="S29:S30"/>
    <mergeCell ref="AC31:AC33"/>
    <mergeCell ref="A31:D33"/>
    <mergeCell ref="J31:N33"/>
    <mergeCell ref="T31:X33"/>
    <mergeCell ref="Y31:Y33"/>
    <mergeCell ref="E32:E33"/>
    <mergeCell ref="I32:I33"/>
    <mergeCell ref="O32:O33"/>
    <mergeCell ref="S32:S33"/>
    <mergeCell ref="Z31:Z33"/>
    <mergeCell ref="AG34:AG36"/>
    <mergeCell ref="AB34:AB36"/>
    <mergeCell ref="AC34:AC36"/>
    <mergeCell ref="AD34:AD36"/>
    <mergeCell ref="AE34:AE36"/>
    <mergeCell ref="AF34:AF36"/>
    <mergeCell ref="A34:D36"/>
    <mergeCell ref="O34:S36"/>
    <mergeCell ref="T34:X36"/>
    <mergeCell ref="Y34:Y36"/>
    <mergeCell ref="E35:E36"/>
    <mergeCell ref="I35:I36"/>
    <mergeCell ref="J35:J36"/>
    <mergeCell ref="N35:N36"/>
    <mergeCell ref="AA31:AA33"/>
    <mergeCell ref="AE40:AE41"/>
    <mergeCell ref="AF40:AF41"/>
    <mergeCell ref="A38:D39"/>
    <mergeCell ref="A40:D41"/>
    <mergeCell ref="E40:I41"/>
    <mergeCell ref="J40:N41"/>
    <mergeCell ref="O40:S41"/>
    <mergeCell ref="AC40:AC41"/>
    <mergeCell ref="AD40:AD41"/>
    <mergeCell ref="Z34:Z36"/>
    <mergeCell ref="AA34:AA36"/>
    <mergeCell ref="T40:X41"/>
    <mergeCell ref="Y40:Y41"/>
    <mergeCell ref="AA40:AA41"/>
    <mergeCell ref="A42:D44"/>
    <mergeCell ref="E42:I44"/>
    <mergeCell ref="T42:X44"/>
    <mergeCell ref="Y42:Y44"/>
    <mergeCell ref="A45:D47"/>
    <mergeCell ref="J45:N47"/>
    <mergeCell ref="T45:X47"/>
    <mergeCell ref="Y45:Y47"/>
    <mergeCell ref="E46:E47"/>
    <mergeCell ref="I46:I47"/>
    <mergeCell ref="O46:O47"/>
    <mergeCell ref="S46:S47"/>
    <mergeCell ref="AB40:AB41"/>
    <mergeCell ref="Z40:Z41"/>
    <mergeCell ref="J43:J44"/>
    <mergeCell ref="N43:N44"/>
    <mergeCell ref="O43:O44"/>
    <mergeCell ref="S43:S44"/>
    <mergeCell ref="Z45:Z47"/>
    <mergeCell ref="AG42:AG44"/>
    <mergeCell ref="AC45:AC47"/>
    <mergeCell ref="AD45:AD47"/>
    <mergeCell ref="AF45:AF47"/>
    <mergeCell ref="AG45:AG47"/>
    <mergeCell ref="AE42:AE44"/>
    <mergeCell ref="AE45:AE47"/>
    <mergeCell ref="O48:S50"/>
    <mergeCell ref="AF42:AF44"/>
    <mergeCell ref="AA45:AA47"/>
    <mergeCell ref="AC42:AC44"/>
    <mergeCell ref="AD42:AD44"/>
    <mergeCell ref="AB45:AB47"/>
    <mergeCell ref="Z42:Z44"/>
    <mergeCell ref="AA42:AA44"/>
    <mergeCell ref="AB42:AB44"/>
    <mergeCell ref="AE48:AE50"/>
    <mergeCell ref="AG48:AG50"/>
    <mergeCell ref="A52:D53"/>
    <mergeCell ref="AA48:AA50"/>
    <mergeCell ref="E49:E50"/>
    <mergeCell ref="I49:I50"/>
    <mergeCell ref="J49:J50"/>
    <mergeCell ref="N49:N50"/>
    <mergeCell ref="AB48:AB50"/>
    <mergeCell ref="A48:D50"/>
    <mergeCell ref="AC48:AC50"/>
    <mergeCell ref="AD54:AD55"/>
    <mergeCell ref="AF48:AF50"/>
    <mergeCell ref="AE54:AE55"/>
    <mergeCell ref="AA54:AA55"/>
    <mergeCell ref="AB54:AB55"/>
    <mergeCell ref="AC54:AC55"/>
    <mergeCell ref="AF54:AF55"/>
    <mergeCell ref="AD48:AD50"/>
    <mergeCell ref="T48:X50"/>
    <mergeCell ref="Y48:Y50"/>
    <mergeCell ref="Z48:Z50"/>
    <mergeCell ref="AB56:AB58"/>
    <mergeCell ref="AC56:AC58"/>
    <mergeCell ref="A54:D55"/>
    <mergeCell ref="E54:I55"/>
    <mergeCell ref="J54:N55"/>
    <mergeCell ref="O54:S55"/>
    <mergeCell ref="T54:X55"/>
    <mergeCell ref="Y54:Y55"/>
    <mergeCell ref="Z54:Z55"/>
    <mergeCell ref="AD56:AD58"/>
    <mergeCell ref="A56:D58"/>
    <mergeCell ref="E56:I58"/>
    <mergeCell ref="T56:X58"/>
    <mergeCell ref="Y56:Y58"/>
    <mergeCell ref="J57:J58"/>
    <mergeCell ref="N57:N58"/>
    <mergeCell ref="O57:O58"/>
    <mergeCell ref="Z56:Z58"/>
    <mergeCell ref="AA56:AA58"/>
    <mergeCell ref="S57:S58"/>
    <mergeCell ref="AG59:AG61"/>
    <mergeCell ref="AD59:AD61"/>
    <mergeCell ref="AE59:AE61"/>
    <mergeCell ref="Z59:Z61"/>
    <mergeCell ref="AB59:AB61"/>
    <mergeCell ref="AF59:AF61"/>
    <mergeCell ref="AG56:AG58"/>
    <mergeCell ref="AF56:AF58"/>
    <mergeCell ref="AE56:AE58"/>
    <mergeCell ref="A59:D61"/>
    <mergeCell ref="J59:N61"/>
    <mergeCell ref="T59:X61"/>
    <mergeCell ref="Y59:Y61"/>
    <mergeCell ref="O60:O61"/>
    <mergeCell ref="S60:S61"/>
    <mergeCell ref="E63:E64"/>
    <mergeCell ref="I63:I64"/>
    <mergeCell ref="J63:J64"/>
    <mergeCell ref="AA59:AA61"/>
    <mergeCell ref="AA62:AA64"/>
    <mergeCell ref="AB62:AB64"/>
    <mergeCell ref="E60:E61"/>
    <mergeCell ref="I60:I61"/>
    <mergeCell ref="BF30:BG30"/>
    <mergeCell ref="BF31:BG31"/>
    <mergeCell ref="N63:N64"/>
    <mergeCell ref="AD62:AD64"/>
    <mergeCell ref="AE62:AE64"/>
    <mergeCell ref="BF32:BG32"/>
    <mergeCell ref="AC59:AC61"/>
    <mergeCell ref="AI73:AK74"/>
    <mergeCell ref="AL73:AV74"/>
    <mergeCell ref="AG62:AG64"/>
    <mergeCell ref="A66:AF67"/>
    <mergeCell ref="A62:D64"/>
    <mergeCell ref="O62:S64"/>
    <mergeCell ref="T62:X64"/>
    <mergeCell ref="Y62:Y64"/>
    <mergeCell ref="Z62:Z64"/>
    <mergeCell ref="AC62:AC64"/>
    <mergeCell ref="AF62:AF64"/>
    <mergeCell ref="AI69:AK70"/>
    <mergeCell ref="AI71:AK72"/>
    <mergeCell ref="AL71:AV72"/>
    <mergeCell ref="AL69:AV70"/>
    <mergeCell ref="AF69:AH70"/>
    <mergeCell ref="AF71:AH72"/>
    <mergeCell ref="AI81:AK82"/>
    <mergeCell ref="AL81:AV82"/>
    <mergeCell ref="BN71:BV72"/>
    <mergeCell ref="BJ73:BM74"/>
    <mergeCell ref="BN73:BV74"/>
    <mergeCell ref="BJ75:BM76"/>
    <mergeCell ref="BN75:BV76"/>
    <mergeCell ref="BJ71:BM72"/>
    <mergeCell ref="AI75:AK76"/>
    <mergeCell ref="AL75:AV76"/>
    <mergeCell ref="AI77:AK78"/>
    <mergeCell ref="AL77:AV78"/>
    <mergeCell ref="AI79:AK80"/>
    <mergeCell ref="AL79:AV80"/>
    <mergeCell ref="AI83:AK84"/>
    <mergeCell ref="AL83:AV84"/>
    <mergeCell ref="BJ77:BM78"/>
    <mergeCell ref="BN77:BV78"/>
    <mergeCell ref="BJ79:BM80"/>
    <mergeCell ref="BN79:BV80"/>
    <mergeCell ref="BJ81:BM82"/>
    <mergeCell ref="BN81:BV82"/>
    <mergeCell ref="BJ83:BM84"/>
    <mergeCell ref="BN83:BV84"/>
  </mergeCells>
  <printOptions horizontalCentered="1" verticalCentered="1"/>
  <pageMargins left="0.2" right="0.2" top="0.23" bottom="0" header="0" footer="0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view="pageBreakPreview" zoomScale="60" zoomScalePageLayoutView="0" workbookViewId="0" topLeftCell="A1">
      <selection activeCell="AB36" sqref="AB36"/>
    </sheetView>
  </sheetViews>
  <sheetFormatPr defaultColWidth="9.00390625" defaultRowHeight="13.5"/>
  <cols>
    <col min="1" max="1" width="4.50390625" style="0" bestFit="1" customWidth="1"/>
    <col min="2" max="2" width="3.75390625" style="0" customWidth="1"/>
    <col min="3" max="3" width="4.00390625" style="0" customWidth="1"/>
    <col min="4" max="4" width="2.625" style="0" customWidth="1"/>
    <col min="5" max="5" width="2.25390625" style="0" customWidth="1"/>
    <col min="6" max="6" width="10.875" style="0" customWidth="1"/>
    <col min="7" max="7" width="4.75390625" style="0" customWidth="1"/>
    <col min="8" max="8" width="4.125" style="0" customWidth="1"/>
    <col min="9" max="9" width="9.625" style="4" customWidth="1"/>
    <col min="10" max="10" width="3.625" style="0" customWidth="1"/>
    <col min="11" max="11" width="5.75390625" style="0" customWidth="1"/>
    <col min="12" max="12" width="3.625" style="0" customWidth="1"/>
    <col min="13" max="13" width="9.625" style="4" customWidth="1"/>
    <col min="14" max="21" width="3.625" style="0" customWidth="1"/>
    <col min="24" max="27" width="9.125" style="0" bestFit="1" customWidth="1"/>
  </cols>
  <sheetData>
    <row r="1" spans="1:21" ht="13.5">
      <c r="A1" s="233" t="s">
        <v>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</row>
    <row r="2" spans="1:21" ht="13.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1" ht="19.5" thickBot="1">
      <c r="A3" s="235" t="s">
        <v>86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7"/>
    </row>
    <row r="4" spans="1:27" ht="13.5">
      <c r="A4" s="63" t="s">
        <v>10</v>
      </c>
      <c r="B4" s="238" t="s">
        <v>12</v>
      </c>
      <c r="C4" s="238"/>
      <c r="D4" s="238" t="s">
        <v>7</v>
      </c>
      <c r="E4" s="238"/>
      <c r="F4" s="64" t="s">
        <v>17</v>
      </c>
      <c r="G4" s="238" t="s">
        <v>11</v>
      </c>
      <c r="H4" s="238"/>
      <c r="I4" s="65" t="s">
        <v>14</v>
      </c>
      <c r="J4" s="238" t="s">
        <v>13</v>
      </c>
      <c r="K4" s="238"/>
      <c r="L4" s="238"/>
      <c r="M4" s="65" t="s">
        <v>14</v>
      </c>
      <c r="N4" s="238" t="s">
        <v>15</v>
      </c>
      <c r="O4" s="238"/>
      <c r="P4" s="240" t="s">
        <v>83</v>
      </c>
      <c r="Q4" s="241"/>
      <c r="R4" s="240" t="s">
        <v>84</v>
      </c>
      <c r="S4" s="241"/>
      <c r="T4" s="238" t="s">
        <v>85</v>
      </c>
      <c r="U4" s="239"/>
      <c r="W4" s="6"/>
      <c r="X4" s="6" t="s">
        <v>15</v>
      </c>
      <c r="Y4" s="6" t="s">
        <v>16</v>
      </c>
      <c r="Z4" s="6" t="s">
        <v>85</v>
      </c>
      <c r="AA4" s="8" t="s">
        <v>106</v>
      </c>
    </row>
    <row r="5" spans="1:27" ht="19.5" customHeight="1">
      <c r="A5" s="231">
        <v>1</v>
      </c>
      <c r="B5" s="242">
        <v>41209</v>
      </c>
      <c r="C5" s="243"/>
      <c r="D5" s="208" t="s">
        <v>19</v>
      </c>
      <c r="E5" s="208"/>
      <c r="F5" s="66" t="s">
        <v>23</v>
      </c>
      <c r="G5" s="229">
        <v>0.5833333333333334</v>
      </c>
      <c r="H5" s="230"/>
      <c r="I5" s="66" t="str">
        <f>バーモント!A34</f>
        <v>自由ヶ丘</v>
      </c>
      <c r="J5" s="67">
        <v>1</v>
      </c>
      <c r="K5" s="68" t="s">
        <v>0</v>
      </c>
      <c r="L5" s="69">
        <v>5</v>
      </c>
      <c r="M5" s="70" t="str">
        <f>バーモント!A28</f>
        <v>北陽</v>
      </c>
      <c r="N5" s="208" t="str">
        <f>I10</f>
        <v>和光</v>
      </c>
      <c r="O5" s="208"/>
      <c r="P5" s="208" t="str">
        <f>M10</f>
        <v>向陽台</v>
      </c>
      <c r="Q5" s="208"/>
      <c r="R5" s="208" t="str">
        <f>M7</f>
        <v>大曲</v>
      </c>
      <c r="S5" s="208"/>
      <c r="T5" s="208" t="str">
        <f>I9</f>
        <v>北広島</v>
      </c>
      <c r="U5" s="228"/>
      <c r="W5" s="7" t="s">
        <v>31</v>
      </c>
      <c r="X5" s="7">
        <f>COUNTIF($N$5:$O$20,"恵庭")</f>
        <v>1</v>
      </c>
      <c r="Y5" s="7">
        <f>COUNTIF(P5:Q20,"恵庭")</f>
        <v>1</v>
      </c>
      <c r="Z5" s="7">
        <f>COUNTIF(T5:U20,"恵庭")</f>
        <v>1</v>
      </c>
      <c r="AA5" s="7">
        <f>COUNTIF(R5:S20,"恵庭")</f>
        <v>2</v>
      </c>
    </row>
    <row r="6" spans="1:27" ht="19.5" customHeight="1">
      <c r="A6" s="232"/>
      <c r="B6" s="211"/>
      <c r="C6" s="212"/>
      <c r="D6" s="208" t="s">
        <v>23</v>
      </c>
      <c r="E6" s="208"/>
      <c r="F6" s="66"/>
      <c r="G6" s="230"/>
      <c r="H6" s="230"/>
      <c r="I6" s="66"/>
      <c r="J6" s="67"/>
      <c r="K6" s="68" t="s">
        <v>0</v>
      </c>
      <c r="L6" s="69"/>
      <c r="M6" s="70"/>
      <c r="N6" s="208"/>
      <c r="O6" s="208"/>
      <c r="P6" s="208"/>
      <c r="Q6" s="208"/>
      <c r="R6" s="208"/>
      <c r="S6" s="208"/>
      <c r="T6" s="208"/>
      <c r="U6" s="228"/>
      <c r="W6" s="7" t="s">
        <v>32</v>
      </c>
      <c r="X6" s="7">
        <f>COUNTIF($N$5:$O$20,"和光")</f>
        <v>1</v>
      </c>
      <c r="Y6" s="7">
        <f>COUNTIF(P5:Q20,"和光")</f>
        <v>1</v>
      </c>
      <c r="Z6" s="7">
        <f>COUNTIF(T5:U20,"和光")</f>
        <v>1</v>
      </c>
      <c r="AA6" s="7">
        <f>COUNTIF(R5:S20,"和光")</f>
        <v>1</v>
      </c>
    </row>
    <row r="7" spans="1:27" ht="19.5" customHeight="1">
      <c r="A7" s="231">
        <v>2</v>
      </c>
      <c r="B7" s="211"/>
      <c r="C7" s="212"/>
      <c r="D7" s="208" t="s">
        <v>19</v>
      </c>
      <c r="E7" s="208"/>
      <c r="F7" s="66" t="s">
        <v>19</v>
      </c>
      <c r="G7" s="229">
        <v>0.611111111111111</v>
      </c>
      <c r="H7" s="230"/>
      <c r="I7" s="66" t="str">
        <f>バーモント!A14</f>
        <v>稲穂</v>
      </c>
      <c r="J7" s="67">
        <v>1</v>
      </c>
      <c r="K7" s="68" t="s">
        <v>0</v>
      </c>
      <c r="L7" s="69">
        <v>3</v>
      </c>
      <c r="M7" s="70" t="str">
        <f>バーモント!A17</f>
        <v>大曲</v>
      </c>
      <c r="N7" s="208" t="str">
        <f>I5</f>
        <v>自由ヶ丘</v>
      </c>
      <c r="O7" s="208"/>
      <c r="P7" s="208" t="str">
        <f>M5</f>
        <v>北陽</v>
      </c>
      <c r="Q7" s="208"/>
      <c r="R7" s="208" t="str">
        <f>N7</f>
        <v>自由ヶ丘</v>
      </c>
      <c r="S7" s="208"/>
      <c r="T7" s="208" t="str">
        <f>P7</f>
        <v>北陽</v>
      </c>
      <c r="U7" s="228"/>
      <c r="W7" s="7" t="s">
        <v>28</v>
      </c>
      <c r="X7" s="7">
        <f>COUNTIF($N$5:$O$20,"恵み野")</f>
        <v>1</v>
      </c>
      <c r="Y7" s="7">
        <f>COUNTIF(P5:Q20,"恵み野")</f>
        <v>1</v>
      </c>
      <c r="Z7" s="7">
        <f>COUNTIF(T5:U20,"恵み野")</f>
        <v>1</v>
      </c>
      <c r="AA7" s="7">
        <f>COUNTIF(R5:S20,"恵み野")</f>
        <v>1</v>
      </c>
    </row>
    <row r="8" spans="1:27" ht="19.5" customHeight="1">
      <c r="A8" s="232"/>
      <c r="B8" s="211"/>
      <c r="C8" s="212"/>
      <c r="D8" s="208" t="s">
        <v>23</v>
      </c>
      <c r="E8" s="208"/>
      <c r="F8" s="66" t="s">
        <v>19</v>
      </c>
      <c r="G8" s="230"/>
      <c r="H8" s="230"/>
      <c r="I8" s="66" t="str">
        <f>バーモント!A20</f>
        <v>恵み野</v>
      </c>
      <c r="J8" s="67">
        <v>2</v>
      </c>
      <c r="K8" s="68" t="s">
        <v>0</v>
      </c>
      <c r="L8" s="69">
        <v>0</v>
      </c>
      <c r="M8" s="70" t="str">
        <f>バーモント!A11</f>
        <v>西の里</v>
      </c>
      <c r="N8" s="208" t="str">
        <f>M12</f>
        <v>恵庭</v>
      </c>
      <c r="O8" s="208"/>
      <c r="P8" s="208" t="str">
        <f>M14</f>
        <v>DOHTO</v>
      </c>
      <c r="Q8" s="208"/>
      <c r="R8" s="208" t="str">
        <f>N8</f>
        <v>恵庭</v>
      </c>
      <c r="S8" s="208"/>
      <c r="T8" s="208" t="str">
        <f>P8</f>
        <v>DOHTO</v>
      </c>
      <c r="U8" s="228"/>
      <c r="W8" s="7" t="s">
        <v>29</v>
      </c>
      <c r="X8" s="7">
        <f>COUNTIF($N$5:$O$20,"北広島")</f>
        <v>1</v>
      </c>
      <c r="Y8" s="7">
        <f>COUNTIF(P5:Q20,"北広島")</f>
        <v>1</v>
      </c>
      <c r="Z8" s="7">
        <f>COUNTIF(T5:U20,"北広島")</f>
        <v>2</v>
      </c>
      <c r="AA8" s="7">
        <f>COUNTIF(R5:S20,"北広島")</f>
        <v>1</v>
      </c>
    </row>
    <row r="9" spans="1:27" ht="19.5" customHeight="1">
      <c r="A9" s="231">
        <v>3</v>
      </c>
      <c r="B9" s="211"/>
      <c r="C9" s="212"/>
      <c r="D9" s="208" t="s">
        <v>19</v>
      </c>
      <c r="E9" s="208"/>
      <c r="F9" s="66" t="s">
        <v>42</v>
      </c>
      <c r="G9" s="229">
        <v>0.638888888888889</v>
      </c>
      <c r="H9" s="230"/>
      <c r="I9" s="66" t="str">
        <f>バーモント!A42</f>
        <v>北広島</v>
      </c>
      <c r="J9" s="67">
        <v>0</v>
      </c>
      <c r="K9" s="68" t="s">
        <v>0</v>
      </c>
      <c r="L9" s="69">
        <v>1</v>
      </c>
      <c r="M9" s="70" t="str">
        <f>バーモント!A48</f>
        <v>高台</v>
      </c>
      <c r="N9" s="208" t="str">
        <f>I7</f>
        <v>稲穂</v>
      </c>
      <c r="O9" s="208"/>
      <c r="P9" s="208" t="str">
        <f>M7</f>
        <v>大曲</v>
      </c>
      <c r="Q9" s="208"/>
      <c r="R9" s="208" t="str">
        <f>N9</f>
        <v>稲穂</v>
      </c>
      <c r="S9" s="208"/>
      <c r="T9" s="208" t="str">
        <f>P9</f>
        <v>大曲</v>
      </c>
      <c r="U9" s="228"/>
      <c r="W9" s="7" t="s">
        <v>33</v>
      </c>
      <c r="X9" s="7">
        <f>COUNTIF($N$5:$O$20,"大曲")</f>
        <v>1</v>
      </c>
      <c r="Y9" s="7">
        <f>COUNTIF(P5:Q20,"大曲")</f>
        <v>1</v>
      </c>
      <c r="Z9" s="7">
        <f>COUNTIF(T5:U20,"大曲")</f>
        <v>1</v>
      </c>
      <c r="AA9" s="7">
        <f>COUNTIF(R5:S20,"大曲")</f>
        <v>1</v>
      </c>
    </row>
    <row r="10" spans="1:27" ht="19.5" customHeight="1">
      <c r="A10" s="232"/>
      <c r="B10" s="211"/>
      <c r="C10" s="212"/>
      <c r="D10" s="208" t="s">
        <v>23</v>
      </c>
      <c r="E10" s="208"/>
      <c r="F10" s="66" t="s">
        <v>43</v>
      </c>
      <c r="G10" s="230"/>
      <c r="H10" s="230"/>
      <c r="I10" s="66" t="str">
        <f>バーモント!A56</f>
        <v>和光</v>
      </c>
      <c r="J10" s="67">
        <v>4</v>
      </c>
      <c r="K10" s="68" t="s">
        <v>0</v>
      </c>
      <c r="L10" s="69">
        <v>1</v>
      </c>
      <c r="M10" s="70" t="str">
        <f>バーモント!A62</f>
        <v>向陽台</v>
      </c>
      <c r="N10" s="208" t="str">
        <f aca="true" t="shared" si="0" ref="N10:N17">I8</f>
        <v>恵み野</v>
      </c>
      <c r="O10" s="208"/>
      <c r="P10" s="208" t="str">
        <f aca="true" t="shared" si="1" ref="P10:P17">M8</f>
        <v>西の里</v>
      </c>
      <c r="Q10" s="208"/>
      <c r="R10" s="208" t="str">
        <f aca="true" t="shared" si="2" ref="R10:R19">N10</f>
        <v>恵み野</v>
      </c>
      <c r="S10" s="208"/>
      <c r="T10" s="208" t="str">
        <f aca="true" t="shared" si="3" ref="T10:T19">P10</f>
        <v>西の里</v>
      </c>
      <c r="U10" s="228"/>
      <c r="W10" s="7" t="s">
        <v>37</v>
      </c>
      <c r="X10" s="7">
        <f>COUNTIF($N$5:$O$20,"西の里")</f>
        <v>1</v>
      </c>
      <c r="Y10" s="7">
        <f>COUNTIF(P5:Q20,"西の里")</f>
        <v>1</v>
      </c>
      <c r="Z10" s="7">
        <f>COUNTIF(T5:U20,"西の里")</f>
        <v>1</v>
      </c>
      <c r="AA10" s="7">
        <f>COUNTIF(R5:S20,"西の里")</f>
        <v>1</v>
      </c>
    </row>
    <row r="11" spans="1:27" ht="19.5" customHeight="1">
      <c r="A11" s="231">
        <v>4</v>
      </c>
      <c r="B11" s="211"/>
      <c r="C11" s="212"/>
      <c r="D11" s="208" t="s">
        <v>19</v>
      </c>
      <c r="E11" s="208"/>
      <c r="F11" s="66" t="s">
        <v>19</v>
      </c>
      <c r="G11" s="229">
        <v>0.666666666666667</v>
      </c>
      <c r="H11" s="230"/>
      <c r="I11" s="66" t="str">
        <f>バーモント!A11</f>
        <v>西の里</v>
      </c>
      <c r="J11" s="67">
        <v>3</v>
      </c>
      <c r="K11" s="68" t="s">
        <v>0</v>
      </c>
      <c r="L11" s="69">
        <v>1</v>
      </c>
      <c r="M11" s="70" t="str">
        <f>バーモント!A14</f>
        <v>稲穂</v>
      </c>
      <c r="N11" s="208" t="str">
        <f t="shared" si="0"/>
        <v>北広島</v>
      </c>
      <c r="O11" s="208"/>
      <c r="P11" s="208" t="str">
        <f t="shared" si="1"/>
        <v>高台</v>
      </c>
      <c r="Q11" s="208"/>
      <c r="R11" s="208" t="str">
        <f t="shared" si="2"/>
        <v>北広島</v>
      </c>
      <c r="S11" s="208"/>
      <c r="T11" s="208" t="str">
        <f t="shared" si="3"/>
        <v>高台</v>
      </c>
      <c r="U11" s="228"/>
      <c r="W11" s="7" t="s">
        <v>30</v>
      </c>
      <c r="X11" s="7">
        <f>COUNTIF($N$5:$O$20,"高台")</f>
        <v>1</v>
      </c>
      <c r="Y11" s="7">
        <f>COUNTIF(P5:Q20,"高台")</f>
        <v>1</v>
      </c>
      <c r="Z11" s="7">
        <f>COUNTIF(T5:U20,"高台")</f>
        <v>1</v>
      </c>
      <c r="AA11" s="7">
        <f>COUNTIF(R5:S20,"高台")</f>
        <v>1</v>
      </c>
    </row>
    <row r="12" spans="1:27" ht="19.5" customHeight="1">
      <c r="A12" s="232"/>
      <c r="B12" s="211"/>
      <c r="C12" s="212"/>
      <c r="D12" s="208" t="s">
        <v>23</v>
      </c>
      <c r="E12" s="208"/>
      <c r="F12" s="66" t="s">
        <v>23</v>
      </c>
      <c r="G12" s="230"/>
      <c r="H12" s="230"/>
      <c r="I12" s="66" t="str">
        <f>バーモント!A28</f>
        <v>北陽</v>
      </c>
      <c r="J12" s="67">
        <v>3</v>
      </c>
      <c r="K12" s="68" t="s">
        <v>0</v>
      </c>
      <c r="L12" s="69">
        <v>2</v>
      </c>
      <c r="M12" s="70" t="str">
        <f>バーモント!A31</f>
        <v>恵庭</v>
      </c>
      <c r="N12" s="208" t="str">
        <f>M10</f>
        <v>向陽台</v>
      </c>
      <c r="O12" s="208"/>
      <c r="P12" s="208" t="str">
        <f>I10</f>
        <v>和光</v>
      </c>
      <c r="Q12" s="208"/>
      <c r="R12" s="208" t="str">
        <f t="shared" si="2"/>
        <v>向陽台</v>
      </c>
      <c r="S12" s="208"/>
      <c r="T12" s="208" t="str">
        <f t="shared" si="3"/>
        <v>和光</v>
      </c>
      <c r="U12" s="228"/>
      <c r="W12" s="7" t="s">
        <v>39</v>
      </c>
      <c r="X12" s="7">
        <f>COUNTIF($N$5:$O$20,"祝梅")</f>
        <v>1</v>
      </c>
      <c r="Y12" s="7">
        <f>COUNTIF(P5:Q20,"祝梅")</f>
        <v>1</v>
      </c>
      <c r="Z12" s="7">
        <f>COUNTIF(T5:U20,"祝梅")</f>
        <v>1</v>
      </c>
      <c r="AA12" s="7">
        <f>COUNTIF(R5:S20,"祝梅")</f>
        <v>1</v>
      </c>
    </row>
    <row r="13" spans="1:27" ht="19.5" customHeight="1">
      <c r="A13" s="231">
        <v>5</v>
      </c>
      <c r="B13" s="211"/>
      <c r="C13" s="212"/>
      <c r="D13" s="208" t="s">
        <v>19</v>
      </c>
      <c r="E13" s="208"/>
      <c r="F13" s="66" t="s">
        <v>42</v>
      </c>
      <c r="G13" s="229">
        <v>0.694444444444445</v>
      </c>
      <c r="H13" s="230"/>
      <c r="I13" s="70" t="str">
        <f>バーモント!A42</f>
        <v>北広島</v>
      </c>
      <c r="J13" s="67">
        <v>0</v>
      </c>
      <c r="K13" s="68" t="s">
        <v>0</v>
      </c>
      <c r="L13" s="69">
        <v>7</v>
      </c>
      <c r="M13" s="70" t="str">
        <f>バーモント!A45</f>
        <v>祝梅</v>
      </c>
      <c r="N13" s="208" t="str">
        <f t="shared" si="0"/>
        <v>西の里</v>
      </c>
      <c r="O13" s="208"/>
      <c r="P13" s="208" t="str">
        <f t="shared" si="1"/>
        <v>稲穂</v>
      </c>
      <c r="Q13" s="208"/>
      <c r="R13" s="208" t="str">
        <f t="shared" si="2"/>
        <v>西の里</v>
      </c>
      <c r="S13" s="208"/>
      <c r="T13" s="208" t="str">
        <f t="shared" si="3"/>
        <v>稲穂</v>
      </c>
      <c r="U13" s="228"/>
      <c r="W13" s="7" t="s">
        <v>34</v>
      </c>
      <c r="X13" s="7">
        <f>COUNTIF($N$5:$O$20,"稲穂")</f>
        <v>1</v>
      </c>
      <c r="Y13" s="7">
        <f>COUNTIF(P5:Q20,"稲穂")</f>
        <v>1</v>
      </c>
      <c r="Z13" s="7">
        <f>COUNTIF(T5:U20,"稲穂")</f>
        <v>1</v>
      </c>
      <c r="AA13" s="7">
        <f>COUNTIF(R5:S20,"稲穂")</f>
        <v>1</v>
      </c>
    </row>
    <row r="14" spans="1:27" ht="19.5" customHeight="1">
      <c r="A14" s="232"/>
      <c r="B14" s="211"/>
      <c r="C14" s="212"/>
      <c r="D14" s="208" t="s">
        <v>23</v>
      </c>
      <c r="E14" s="208"/>
      <c r="F14" s="66" t="s">
        <v>43</v>
      </c>
      <c r="G14" s="230"/>
      <c r="H14" s="230"/>
      <c r="I14" s="70" t="str">
        <f>バーモント!A56</f>
        <v>和光</v>
      </c>
      <c r="J14" s="67">
        <v>0</v>
      </c>
      <c r="K14" s="68" t="s">
        <v>0</v>
      </c>
      <c r="L14" s="69">
        <v>2</v>
      </c>
      <c r="M14" s="70" t="str">
        <f>バーモント!A59</f>
        <v>DOHTO</v>
      </c>
      <c r="N14" s="208" t="str">
        <f t="shared" si="0"/>
        <v>北陽</v>
      </c>
      <c r="O14" s="208"/>
      <c r="P14" s="208" t="str">
        <f t="shared" si="1"/>
        <v>恵庭</v>
      </c>
      <c r="Q14" s="208"/>
      <c r="R14" s="208" t="str">
        <f t="shared" si="2"/>
        <v>北陽</v>
      </c>
      <c r="S14" s="208"/>
      <c r="T14" s="208" t="str">
        <f t="shared" si="3"/>
        <v>恵庭</v>
      </c>
      <c r="U14" s="228"/>
      <c r="W14" s="7" t="s">
        <v>36</v>
      </c>
      <c r="X14" s="7">
        <f>COUNTIF($N$5:$O$20,"北陽")</f>
        <v>1</v>
      </c>
      <c r="Y14" s="7">
        <f>COUNTIF(P5:Q20,"北陽")</f>
        <v>1</v>
      </c>
      <c r="Z14" s="7">
        <f>COUNTIF(T5:U20,"北陽")</f>
        <v>1</v>
      </c>
      <c r="AA14" s="7">
        <f>COUNTIF(R5:S20,"北陽")</f>
        <v>1</v>
      </c>
    </row>
    <row r="15" spans="1:27" ht="19.5" customHeight="1">
      <c r="A15" s="231">
        <v>6</v>
      </c>
      <c r="B15" s="211"/>
      <c r="C15" s="212"/>
      <c r="D15" s="208" t="s">
        <v>19</v>
      </c>
      <c r="E15" s="208"/>
      <c r="F15" s="66" t="s">
        <v>19</v>
      </c>
      <c r="G15" s="229">
        <v>0.722222222222223</v>
      </c>
      <c r="H15" s="230"/>
      <c r="I15" s="70" t="str">
        <f>バーモント!A17</f>
        <v>大曲</v>
      </c>
      <c r="J15" s="67">
        <v>1</v>
      </c>
      <c r="K15" s="68" t="s">
        <v>0</v>
      </c>
      <c r="L15" s="69">
        <v>1</v>
      </c>
      <c r="M15" s="70" t="str">
        <f>バーモント!A20</f>
        <v>恵み野</v>
      </c>
      <c r="N15" s="208" t="str">
        <f>M13</f>
        <v>祝梅</v>
      </c>
      <c r="O15" s="208"/>
      <c r="P15" s="208" t="str">
        <f>I13</f>
        <v>北広島</v>
      </c>
      <c r="Q15" s="208"/>
      <c r="R15" s="208" t="str">
        <f t="shared" si="2"/>
        <v>祝梅</v>
      </c>
      <c r="S15" s="208"/>
      <c r="T15" s="208" t="str">
        <f t="shared" si="3"/>
        <v>北広島</v>
      </c>
      <c r="U15" s="228"/>
      <c r="W15" s="7" t="s">
        <v>35</v>
      </c>
      <c r="X15" s="7">
        <f>COUNTIF($N$5:$O$20,"自由ヶ丘")</f>
        <v>1</v>
      </c>
      <c r="Y15" s="7">
        <f>COUNTIF(P5:Q20,"自由ヶ丘")</f>
        <v>1</v>
      </c>
      <c r="Z15" s="7">
        <f>COUNTIF(T5:U20,"自由ヶ丘")</f>
        <v>1</v>
      </c>
      <c r="AA15" s="7">
        <f>COUNTIF(R5:S20,"自由ヶ丘")</f>
        <v>2</v>
      </c>
    </row>
    <row r="16" spans="1:27" ht="19.5" customHeight="1">
      <c r="A16" s="232"/>
      <c r="B16" s="211"/>
      <c r="C16" s="212"/>
      <c r="D16" s="208" t="s">
        <v>23</v>
      </c>
      <c r="E16" s="208"/>
      <c r="F16" s="66" t="s">
        <v>23</v>
      </c>
      <c r="G16" s="230"/>
      <c r="H16" s="230"/>
      <c r="I16" s="70" t="str">
        <f>バーモント!A31</f>
        <v>恵庭</v>
      </c>
      <c r="J16" s="67">
        <v>5</v>
      </c>
      <c r="K16" s="68" t="s">
        <v>0</v>
      </c>
      <c r="L16" s="69">
        <v>1</v>
      </c>
      <c r="M16" s="70" t="str">
        <f>バーモント!A34</f>
        <v>自由ヶ丘</v>
      </c>
      <c r="N16" s="225" t="s">
        <v>107</v>
      </c>
      <c r="O16" s="225"/>
      <c r="P16" s="225" t="s">
        <v>110</v>
      </c>
      <c r="Q16" s="225"/>
      <c r="R16" s="208" t="s">
        <v>108</v>
      </c>
      <c r="S16" s="208"/>
      <c r="T16" s="208" t="s">
        <v>109</v>
      </c>
      <c r="U16" s="228"/>
      <c r="W16" s="7" t="s">
        <v>38</v>
      </c>
      <c r="X16" s="7">
        <f>COUNTIF($N$5:$O$20,"向陽台")</f>
        <v>1</v>
      </c>
      <c r="Y16" s="7">
        <f>COUNTIF(P5:Q20,"向陽台")</f>
        <v>1</v>
      </c>
      <c r="Z16" s="7">
        <f>COUNTIF(T5:U20,"向陽台")</f>
        <v>1</v>
      </c>
      <c r="AA16" s="7">
        <f>COUNTIF(R5:S20,"向陽台")</f>
        <v>1</v>
      </c>
    </row>
    <row r="17" spans="1:27" ht="19.5" customHeight="1">
      <c r="A17" s="231">
        <v>7</v>
      </c>
      <c r="B17" s="211"/>
      <c r="C17" s="212"/>
      <c r="D17" s="208" t="s">
        <v>19</v>
      </c>
      <c r="E17" s="208"/>
      <c r="F17" s="66" t="s">
        <v>42</v>
      </c>
      <c r="G17" s="229">
        <v>0.750000000000001</v>
      </c>
      <c r="H17" s="230"/>
      <c r="I17" s="70" t="str">
        <f>バーモント!A45</f>
        <v>祝梅</v>
      </c>
      <c r="J17" s="67">
        <v>2</v>
      </c>
      <c r="K17" s="68" t="s">
        <v>0</v>
      </c>
      <c r="L17" s="69">
        <v>5</v>
      </c>
      <c r="M17" s="70" t="str">
        <f>バーモント!A48</f>
        <v>高台</v>
      </c>
      <c r="N17" s="208" t="str">
        <f t="shared" si="0"/>
        <v>大曲</v>
      </c>
      <c r="O17" s="208"/>
      <c r="P17" s="208" t="str">
        <f t="shared" si="1"/>
        <v>恵み野</v>
      </c>
      <c r="Q17" s="208"/>
      <c r="R17" s="208" t="str">
        <f>M16</f>
        <v>自由ヶ丘</v>
      </c>
      <c r="S17" s="208"/>
      <c r="T17" s="208" t="str">
        <f t="shared" si="3"/>
        <v>恵み野</v>
      </c>
      <c r="U17" s="228"/>
      <c r="W17" s="7" t="s">
        <v>44</v>
      </c>
      <c r="X17" s="7">
        <f>COUNTIF($N$5:$O$20,"DOHTO")</f>
        <v>1</v>
      </c>
      <c r="Y17" s="7">
        <f>COUNTIF(P5:Q20,"DOHTO")</f>
        <v>1</v>
      </c>
      <c r="Z17" s="7">
        <f>COUNTIF(T5:U20,"DOHTO")</f>
        <v>2</v>
      </c>
      <c r="AA17" s="7">
        <f>COUNTIF(R5:S20,"DOHTO")</f>
        <v>1</v>
      </c>
    </row>
    <row r="18" spans="1:26" ht="19.5" customHeight="1">
      <c r="A18" s="232"/>
      <c r="B18" s="211"/>
      <c r="C18" s="212"/>
      <c r="D18" s="208" t="s">
        <v>23</v>
      </c>
      <c r="E18" s="208"/>
      <c r="F18" s="66" t="s">
        <v>43</v>
      </c>
      <c r="G18" s="230"/>
      <c r="H18" s="230"/>
      <c r="I18" s="70" t="str">
        <f>バーモント!A59</f>
        <v>DOHTO</v>
      </c>
      <c r="J18" s="67">
        <v>5</v>
      </c>
      <c r="K18" s="68" t="s">
        <v>0</v>
      </c>
      <c r="L18" s="69">
        <v>1</v>
      </c>
      <c r="M18" s="70" t="str">
        <f>バーモント!A62</f>
        <v>向陽台</v>
      </c>
      <c r="N18" s="225" t="s">
        <v>110</v>
      </c>
      <c r="O18" s="225"/>
      <c r="P18" s="225" t="s">
        <v>107</v>
      </c>
      <c r="Q18" s="225"/>
      <c r="R18" s="208" t="s">
        <v>111</v>
      </c>
      <c r="S18" s="208"/>
      <c r="T18" s="208" t="s">
        <v>112</v>
      </c>
      <c r="U18" s="228"/>
      <c r="W18" s="8"/>
      <c r="X18" s="8"/>
      <c r="Y18" s="8"/>
      <c r="Z18" s="8"/>
    </row>
    <row r="19" spans="1:26" ht="19.5" customHeight="1">
      <c r="A19" s="231">
        <v>8</v>
      </c>
      <c r="B19" s="211"/>
      <c r="C19" s="212"/>
      <c r="D19" s="208" t="s">
        <v>19</v>
      </c>
      <c r="E19" s="208"/>
      <c r="F19" s="66" t="s">
        <v>19</v>
      </c>
      <c r="G19" s="229">
        <v>0.7777777777777778</v>
      </c>
      <c r="H19" s="230"/>
      <c r="I19" s="70" t="str">
        <f>バーモント!A11</f>
        <v>西の里</v>
      </c>
      <c r="J19" s="67">
        <v>0</v>
      </c>
      <c r="K19" s="68" t="s">
        <v>0</v>
      </c>
      <c r="L19" s="69">
        <v>7</v>
      </c>
      <c r="M19" s="70" t="str">
        <f>バーモント!A17</f>
        <v>大曲</v>
      </c>
      <c r="N19" s="208" t="str">
        <f>M17</f>
        <v>高台</v>
      </c>
      <c r="O19" s="208"/>
      <c r="P19" s="208" t="str">
        <f>I17</f>
        <v>祝梅</v>
      </c>
      <c r="Q19" s="208"/>
      <c r="R19" s="208" t="str">
        <f t="shared" si="2"/>
        <v>高台</v>
      </c>
      <c r="S19" s="208"/>
      <c r="T19" s="208" t="str">
        <f t="shared" si="3"/>
        <v>祝梅</v>
      </c>
      <c r="U19" s="228"/>
      <c r="W19" s="8"/>
      <c r="X19" s="8"/>
      <c r="Y19" s="8"/>
      <c r="Z19" s="8"/>
    </row>
    <row r="20" spans="1:26" ht="19.5" customHeight="1" thickBot="1">
      <c r="A20" s="232"/>
      <c r="B20" s="213"/>
      <c r="C20" s="214"/>
      <c r="D20" s="244" t="s">
        <v>23</v>
      </c>
      <c r="E20" s="244"/>
      <c r="F20" s="71" t="s">
        <v>19</v>
      </c>
      <c r="G20" s="230"/>
      <c r="H20" s="230"/>
      <c r="I20" s="72" t="str">
        <f>バーモント!A14</f>
        <v>稲穂</v>
      </c>
      <c r="J20" s="73">
        <v>1</v>
      </c>
      <c r="K20" s="74" t="s">
        <v>0</v>
      </c>
      <c r="L20" s="75">
        <v>7</v>
      </c>
      <c r="M20" s="72" t="str">
        <f>バーモント!A20</f>
        <v>恵み野</v>
      </c>
      <c r="N20" s="208" t="str">
        <f>I18</f>
        <v>DOHTO</v>
      </c>
      <c r="O20" s="208"/>
      <c r="P20" s="208" t="str">
        <f>M16</f>
        <v>自由ヶ丘</v>
      </c>
      <c r="Q20" s="208"/>
      <c r="R20" s="208" t="str">
        <f>N20</f>
        <v>DOHTO</v>
      </c>
      <c r="S20" s="208"/>
      <c r="T20" s="208" t="str">
        <f>M18</f>
        <v>向陽台</v>
      </c>
      <c r="U20" s="228"/>
      <c r="W20" s="8"/>
      <c r="X20" s="8"/>
      <c r="Y20" s="8"/>
      <c r="Z20" s="8"/>
    </row>
    <row r="21" spans="1:21" ht="19.5" thickBot="1">
      <c r="A21" s="248" t="s">
        <v>87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50"/>
    </row>
    <row r="22" spans="1:21" ht="14.25" thickBot="1">
      <c r="A22" s="76" t="s">
        <v>10</v>
      </c>
      <c r="B22" s="245" t="s">
        <v>12</v>
      </c>
      <c r="C22" s="245"/>
      <c r="D22" s="245" t="s">
        <v>7</v>
      </c>
      <c r="E22" s="245"/>
      <c r="F22" s="77"/>
      <c r="G22" s="245" t="s">
        <v>11</v>
      </c>
      <c r="H22" s="245"/>
      <c r="I22" s="78" t="s">
        <v>14</v>
      </c>
      <c r="J22" s="245" t="s">
        <v>13</v>
      </c>
      <c r="K22" s="245"/>
      <c r="L22" s="245"/>
      <c r="M22" s="78" t="s">
        <v>14</v>
      </c>
      <c r="N22" s="245" t="s">
        <v>15</v>
      </c>
      <c r="O22" s="245"/>
      <c r="P22" s="226" t="s">
        <v>83</v>
      </c>
      <c r="Q22" s="227"/>
      <c r="R22" s="226" t="s">
        <v>84</v>
      </c>
      <c r="S22" s="227"/>
      <c r="T22" s="245" t="s">
        <v>85</v>
      </c>
      <c r="U22" s="246"/>
    </row>
    <row r="23" spans="1:21" ht="13.5" customHeight="1">
      <c r="A23" s="254">
        <v>9</v>
      </c>
      <c r="B23" s="211">
        <v>41210</v>
      </c>
      <c r="C23" s="212"/>
      <c r="D23" s="188" t="s">
        <v>6</v>
      </c>
      <c r="E23" s="255"/>
      <c r="F23" s="247" t="s">
        <v>89</v>
      </c>
      <c r="G23" s="251">
        <v>0.3958333333333333</v>
      </c>
      <c r="H23" s="252"/>
      <c r="I23" s="247" t="str">
        <f>バーモント!AI49</f>
        <v>大曲</v>
      </c>
      <c r="J23" s="188">
        <v>6</v>
      </c>
      <c r="K23" s="189" t="s">
        <v>0</v>
      </c>
      <c r="L23" s="255">
        <v>1</v>
      </c>
      <c r="M23" s="259" t="str">
        <f>バーモント!AQ49</f>
        <v>和光</v>
      </c>
      <c r="N23" s="215" t="s">
        <v>31</v>
      </c>
      <c r="O23" s="215"/>
      <c r="P23" s="215" t="s">
        <v>30</v>
      </c>
      <c r="Q23" s="215"/>
      <c r="R23" s="215" t="s">
        <v>31</v>
      </c>
      <c r="S23" s="215"/>
      <c r="T23" s="215" t="s">
        <v>30</v>
      </c>
      <c r="U23" s="256"/>
    </row>
    <row r="24" spans="1:21" ht="13.5" customHeight="1">
      <c r="A24" s="209"/>
      <c r="B24" s="211"/>
      <c r="C24" s="212"/>
      <c r="D24" s="194"/>
      <c r="E24" s="195"/>
      <c r="F24" s="204"/>
      <c r="G24" s="253"/>
      <c r="H24" s="220"/>
      <c r="I24" s="204"/>
      <c r="J24" s="194"/>
      <c r="K24" s="258"/>
      <c r="L24" s="195"/>
      <c r="M24" s="260"/>
      <c r="N24" s="216"/>
      <c r="O24" s="216"/>
      <c r="P24" s="216"/>
      <c r="Q24" s="216"/>
      <c r="R24" s="216"/>
      <c r="S24" s="216"/>
      <c r="T24" s="216"/>
      <c r="U24" s="257"/>
    </row>
    <row r="25" spans="1:21" ht="13.5" customHeight="1">
      <c r="A25" s="209">
        <v>10</v>
      </c>
      <c r="B25" s="211"/>
      <c r="C25" s="212"/>
      <c r="D25" s="194" t="s">
        <v>6</v>
      </c>
      <c r="E25" s="195"/>
      <c r="F25" s="204" t="s">
        <v>89</v>
      </c>
      <c r="G25" s="219">
        <v>0.4236111111111111</v>
      </c>
      <c r="H25" s="220"/>
      <c r="I25" s="204" t="str">
        <f>バーモント!AV49</f>
        <v>北陽</v>
      </c>
      <c r="J25" s="194">
        <v>1</v>
      </c>
      <c r="K25" s="258" t="s">
        <v>122</v>
      </c>
      <c r="L25" s="195">
        <v>1</v>
      </c>
      <c r="M25" s="260" t="str">
        <f>バーモント!BD49</f>
        <v>祝梅</v>
      </c>
      <c r="N25" s="194" t="s">
        <v>28</v>
      </c>
      <c r="O25" s="195"/>
      <c r="P25" s="194" t="s">
        <v>116</v>
      </c>
      <c r="Q25" s="195"/>
      <c r="R25" s="194" t="s">
        <v>28</v>
      </c>
      <c r="S25" s="195"/>
      <c r="T25" s="194" t="s">
        <v>116</v>
      </c>
      <c r="U25" s="261"/>
    </row>
    <row r="26" spans="1:21" ht="13.5" customHeight="1">
      <c r="A26" s="209"/>
      <c r="B26" s="211"/>
      <c r="C26" s="212"/>
      <c r="D26" s="194"/>
      <c r="E26" s="195"/>
      <c r="F26" s="204"/>
      <c r="G26" s="253"/>
      <c r="H26" s="220"/>
      <c r="I26" s="204"/>
      <c r="J26" s="194"/>
      <c r="K26" s="258"/>
      <c r="L26" s="195"/>
      <c r="M26" s="260"/>
      <c r="N26" s="194"/>
      <c r="O26" s="195"/>
      <c r="P26" s="194"/>
      <c r="Q26" s="195"/>
      <c r="R26" s="194"/>
      <c r="S26" s="195"/>
      <c r="T26" s="194"/>
      <c r="U26" s="261"/>
    </row>
    <row r="27" spans="1:21" ht="13.5" customHeight="1">
      <c r="A27" s="209">
        <v>11</v>
      </c>
      <c r="B27" s="211"/>
      <c r="C27" s="212"/>
      <c r="D27" s="194" t="s">
        <v>6</v>
      </c>
      <c r="E27" s="195"/>
      <c r="F27" s="204" t="s">
        <v>89</v>
      </c>
      <c r="G27" s="219">
        <v>0.4513888888888889</v>
      </c>
      <c r="H27" s="220"/>
      <c r="I27" s="204" t="str">
        <f>バーモント!BH49</f>
        <v>高台</v>
      </c>
      <c r="J27" s="194">
        <v>3</v>
      </c>
      <c r="K27" s="258" t="s">
        <v>0</v>
      </c>
      <c r="L27" s="195">
        <v>1</v>
      </c>
      <c r="M27" s="260" t="str">
        <f>バーモント!BP49</f>
        <v>恵庭</v>
      </c>
      <c r="N27" s="194" t="s">
        <v>32</v>
      </c>
      <c r="O27" s="195"/>
      <c r="P27" s="194" t="s">
        <v>33</v>
      </c>
      <c r="Q27" s="195"/>
      <c r="R27" s="194" t="s">
        <v>32</v>
      </c>
      <c r="S27" s="195"/>
      <c r="T27" s="194" t="s">
        <v>33</v>
      </c>
      <c r="U27" s="261"/>
    </row>
    <row r="28" spans="1:21" ht="13.5">
      <c r="A28" s="209"/>
      <c r="B28" s="211"/>
      <c r="C28" s="212"/>
      <c r="D28" s="194"/>
      <c r="E28" s="195"/>
      <c r="F28" s="204"/>
      <c r="G28" s="253"/>
      <c r="H28" s="220"/>
      <c r="I28" s="204"/>
      <c r="J28" s="194"/>
      <c r="K28" s="258"/>
      <c r="L28" s="195"/>
      <c r="M28" s="262"/>
      <c r="N28" s="194"/>
      <c r="O28" s="195"/>
      <c r="P28" s="194"/>
      <c r="Q28" s="195"/>
      <c r="R28" s="194"/>
      <c r="S28" s="195"/>
      <c r="T28" s="194"/>
      <c r="U28" s="261"/>
    </row>
    <row r="29" spans="1:21" ht="13.5" customHeight="1">
      <c r="A29" s="209">
        <v>12</v>
      </c>
      <c r="B29" s="211"/>
      <c r="C29" s="212"/>
      <c r="D29" s="194" t="s">
        <v>6</v>
      </c>
      <c r="E29" s="195"/>
      <c r="F29" s="204" t="s">
        <v>89</v>
      </c>
      <c r="G29" s="219">
        <v>0.479166666666667</v>
      </c>
      <c r="H29" s="220"/>
      <c r="I29" s="204" t="str">
        <f>バーモント!BU49</f>
        <v>ＤＯＨＴＯ</v>
      </c>
      <c r="J29" s="194">
        <v>1</v>
      </c>
      <c r="K29" s="258" t="s">
        <v>123</v>
      </c>
      <c r="L29" s="195">
        <v>1</v>
      </c>
      <c r="M29" s="260" t="str">
        <f>バーモント!CC49</f>
        <v>恵み野</v>
      </c>
      <c r="N29" s="194" t="s">
        <v>114</v>
      </c>
      <c r="O29" s="195"/>
      <c r="P29" s="194" t="s">
        <v>113</v>
      </c>
      <c r="Q29" s="195"/>
      <c r="R29" s="194" t="s">
        <v>114</v>
      </c>
      <c r="S29" s="195"/>
      <c r="T29" s="194" t="s">
        <v>113</v>
      </c>
      <c r="U29" s="261"/>
    </row>
    <row r="30" spans="1:21" ht="13.5">
      <c r="A30" s="209"/>
      <c r="B30" s="211"/>
      <c r="C30" s="212"/>
      <c r="D30" s="194"/>
      <c r="E30" s="195"/>
      <c r="F30" s="204"/>
      <c r="G30" s="253"/>
      <c r="H30" s="220"/>
      <c r="I30" s="204"/>
      <c r="J30" s="194"/>
      <c r="K30" s="258"/>
      <c r="L30" s="195"/>
      <c r="M30" s="260"/>
      <c r="N30" s="194"/>
      <c r="O30" s="195"/>
      <c r="P30" s="194"/>
      <c r="Q30" s="195"/>
      <c r="R30" s="194"/>
      <c r="S30" s="195"/>
      <c r="T30" s="194"/>
      <c r="U30" s="261"/>
    </row>
    <row r="31" spans="1:21" ht="13.5" customHeight="1">
      <c r="A31" s="209">
        <v>13</v>
      </c>
      <c r="B31" s="211"/>
      <c r="C31" s="212"/>
      <c r="D31" s="194" t="s">
        <v>6</v>
      </c>
      <c r="E31" s="195"/>
      <c r="F31" s="204" t="s">
        <v>90</v>
      </c>
      <c r="G31" s="219">
        <v>0.506944444444445</v>
      </c>
      <c r="H31" s="220"/>
      <c r="I31" s="205" t="str">
        <f>バーモント!AI49</f>
        <v>大曲</v>
      </c>
      <c r="J31" s="194">
        <v>9</v>
      </c>
      <c r="K31" s="258" t="s">
        <v>0</v>
      </c>
      <c r="L31" s="195">
        <v>1</v>
      </c>
      <c r="M31" s="205" t="s">
        <v>113</v>
      </c>
      <c r="N31" s="194" t="s">
        <v>117</v>
      </c>
      <c r="O31" s="195"/>
      <c r="P31" s="194" t="s">
        <v>118</v>
      </c>
      <c r="Q31" s="195"/>
      <c r="R31" s="194" t="s">
        <v>117</v>
      </c>
      <c r="S31" s="195"/>
      <c r="T31" s="194" t="s">
        <v>118</v>
      </c>
      <c r="U31" s="261"/>
    </row>
    <row r="32" spans="1:21" ht="13.5">
      <c r="A32" s="209"/>
      <c r="B32" s="211"/>
      <c r="C32" s="212"/>
      <c r="D32" s="194"/>
      <c r="E32" s="195"/>
      <c r="F32" s="204"/>
      <c r="G32" s="253"/>
      <c r="H32" s="220"/>
      <c r="I32" s="206"/>
      <c r="J32" s="194"/>
      <c r="K32" s="258"/>
      <c r="L32" s="195"/>
      <c r="M32" s="206"/>
      <c r="N32" s="194"/>
      <c r="O32" s="195"/>
      <c r="P32" s="194"/>
      <c r="Q32" s="195"/>
      <c r="R32" s="194"/>
      <c r="S32" s="195"/>
      <c r="T32" s="194"/>
      <c r="U32" s="261"/>
    </row>
    <row r="33" spans="1:21" ht="13.5" customHeight="1">
      <c r="A33" s="209">
        <v>14</v>
      </c>
      <c r="B33" s="211"/>
      <c r="C33" s="212"/>
      <c r="D33" s="194" t="s">
        <v>6</v>
      </c>
      <c r="E33" s="195"/>
      <c r="F33" s="204" t="s">
        <v>90</v>
      </c>
      <c r="G33" s="219">
        <v>0.534722222222223</v>
      </c>
      <c r="H33" s="220"/>
      <c r="I33" s="205" t="s">
        <v>30</v>
      </c>
      <c r="J33" s="263">
        <v>1</v>
      </c>
      <c r="K33" s="258" t="s">
        <v>125</v>
      </c>
      <c r="L33" s="223">
        <v>1</v>
      </c>
      <c r="M33" s="264" t="s">
        <v>124</v>
      </c>
      <c r="N33" s="194" t="s">
        <v>119</v>
      </c>
      <c r="O33" s="195"/>
      <c r="P33" s="194" t="s">
        <v>120</v>
      </c>
      <c r="Q33" s="195"/>
      <c r="R33" s="194" t="s">
        <v>119</v>
      </c>
      <c r="S33" s="195"/>
      <c r="T33" s="194" t="s">
        <v>120</v>
      </c>
      <c r="U33" s="261"/>
    </row>
    <row r="34" spans="1:21" ht="13.5">
      <c r="A34" s="209"/>
      <c r="B34" s="211"/>
      <c r="C34" s="212"/>
      <c r="D34" s="194"/>
      <c r="E34" s="195"/>
      <c r="F34" s="204"/>
      <c r="G34" s="253"/>
      <c r="H34" s="220"/>
      <c r="I34" s="206"/>
      <c r="J34" s="263"/>
      <c r="K34" s="207"/>
      <c r="L34" s="223"/>
      <c r="M34" s="265"/>
      <c r="N34" s="194"/>
      <c r="O34" s="195"/>
      <c r="P34" s="194"/>
      <c r="Q34" s="195"/>
      <c r="R34" s="194"/>
      <c r="S34" s="195"/>
      <c r="T34" s="194"/>
      <c r="U34" s="261"/>
    </row>
    <row r="35" spans="1:21" ht="13.5">
      <c r="A35" s="209">
        <v>15</v>
      </c>
      <c r="B35" s="211"/>
      <c r="C35" s="212"/>
      <c r="D35" s="194" t="s">
        <v>6</v>
      </c>
      <c r="E35" s="195"/>
      <c r="F35" s="204" t="s">
        <v>88</v>
      </c>
      <c r="G35" s="219">
        <v>0.5555555555555556</v>
      </c>
      <c r="H35" s="220"/>
      <c r="I35" s="205" t="s">
        <v>32</v>
      </c>
      <c r="J35" s="187" t="s">
        <v>88</v>
      </c>
      <c r="K35" s="172"/>
      <c r="L35" s="281"/>
      <c r="M35" s="205" t="s">
        <v>113</v>
      </c>
      <c r="N35" s="187" t="s">
        <v>121</v>
      </c>
      <c r="O35" s="166"/>
      <c r="P35" s="172"/>
      <c r="Q35" s="172"/>
      <c r="R35" s="172"/>
      <c r="S35" s="172"/>
      <c r="T35" s="172"/>
      <c r="U35" s="182"/>
    </row>
    <row r="36" spans="1:21" ht="13.5">
      <c r="A36" s="209"/>
      <c r="B36" s="211"/>
      <c r="C36" s="212"/>
      <c r="D36" s="194"/>
      <c r="E36" s="195"/>
      <c r="F36" s="204"/>
      <c r="G36" s="253"/>
      <c r="H36" s="220"/>
      <c r="I36" s="206"/>
      <c r="J36" s="282"/>
      <c r="K36" s="185"/>
      <c r="L36" s="283"/>
      <c r="M36" s="206"/>
      <c r="N36" s="188"/>
      <c r="O36" s="189"/>
      <c r="P36" s="185"/>
      <c r="Q36" s="185"/>
      <c r="R36" s="185"/>
      <c r="S36" s="185"/>
      <c r="T36" s="185"/>
      <c r="U36" s="186"/>
    </row>
    <row r="37" spans="1:21" ht="14.25" customHeight="1">
      <c r="A37" s="209">
        <v>16</v>
      </c>
      <c r="B37" s="211"/>
      <c r="C37" s="212"/>
      <c r="D37" s="194" t="s">
        <v>6</v>
      </c>
      <c r="E37" s="195"/>
      <c r="F37" s="204" t="s">
        <v>88</v>
      </c>
      <c r="G37" s="219">
        <v>0.576388888888889</v>
      </c>
      <c r="H37" s="220"/>
      <c r="I37" s="205" t="s">
        <v>31</v>
      </c>
      <c r="J37" s="280" t="s">
        <v>88</v>
      </c>
      <c r="K37" s="172"/>
      <c r="L37" s="281"/>
      <c r="M37" s="205" t="s">
        <v>28</v>
      </c>
      <c r="N37" s="187" t="s">
        <v>121</v>
      </c>
      <c r="O37" s="166"/>
      <c r="P37" s="172"/>
      <c r="Q37" s="172"/>
      <c r="R37" s="172"/>
      <c r="S37" s="172"/>
      <c r="T37" s="172"/>
      <c r="U37" s="182"/>
    </row>
    <row r="38" spans="1:21" ht="14.25" customHeight="1">
      <c r="A38" s="209"/>
      <c r="B38" s="211"/>
      <c r="C38" s="212"/>
      <c r="D38" s="194"/>
      <c r="E38" s="195"/>
      <c r="F38" s="204"/>
      <c r="G38" s="253"/>
      <c r="H38" s="220"/>
      <c r="I38" s="206"/>
      <c r="J38" s="284"/>
      <c r="K38" s="185"/>
      <c r="L38" s="283"/>
      <c r="M38" s="206"/>
      <c r="N38" s="188"/>
      <c r="O38" s="189"/>
      <c r="P38" s="185"/>
      <c r="Q38" s="185"/>
      <c r="R38" s="185"/>
      <c r="S38" s="185"/>
      <c r="T38" s="185"/>
      <c r="U38" s="186"/>
    </row>
    <row r="39" spans="1:21" ht="14.25" customHeight="1" hidden="1">
      <c r="A39" s="79"/>
      <c r="B39" s="211"/>
      <c r="C39" s="212"/>
      <c r="D39" s="196" t="s">
        <v>100</v>
      </c>
      <c r="E39" s="197"/>
      <c r="F39" s="198"/>
      <c r="G39" s="199">
        <v>0.5972222222222222</v>
      </c>
      <c r="H39" s="200"/>
      <c r="I39" s="80"/>
      <c r="J39" s="81"/>
      <c r="K39" s="82"/>
      <c r="L39" s="83"/>
      <c r="M39" s="80"/>
      <c r="N39" s="84"/>
      <c r="O39" s="85"/>
      <c r="P39" s="85"/>
      <c r="Q39" s="86"/>
      <c r="R39" s="84"/>
      <c r="S39" s="86"/>
      <c r="T39" s="84"/>
      <c r="U39" s="87"/>
    </row>
    <row r="40" spans="1:21" ht="14.25" customHeight="1" hidden="1">
      <c r="A40" s="79"/>
      <c r="B40" s="211"/>
      <c r="C40" s="212"/>
      <c r="D40" s="201" t="s">
        <v>99</v>
      </c>
      <c r="E40" s="202"/>
      <c r="F40" s="203"/>
      <c r="G40" s="199">
        <v>0.607638888888889</v>
      </c>
      <c r="H40" s="200"/>
      <c r="I40" s="80"/>
      <c r="J40" s="81"/>
      <c r="K40" s="82"/>
      <c r="L40" s="83"/>
      <c r="M40" s="80"/>
      <c r="N40" s="84"/>
      <c r="O40" s="85"/>
      <c r="P40" s="85"/>
      <c r="Q40" s="86"/>
      <c r="R40" s="84"/>
      <c r="S40" s="86"/>
      <c r="T40" s="84"/>
      <c r="U40" s="87"/>
    </row>
    <row r="41" spans="1:21" ht="14.25" customHeight="1">
      <c r="A41" s="209">
        <v>17</v>
      </c>
      <c r="B41" s="211"/>
      <c r="C41" s="212"/>
      <c r="D41" s="194" t="s">
        <v>6</v>
      </c>
      <c r="E41" s="195"/>
      <c r="F41" s="204" t="s">
        <v>91</v>
      </c>
      <c r="G41" s="219">
        <v>0.6180555555555556</v>
      </c>
      <c r="H41" s="220"/>
      <c r="I41" s="264" t="s">
        <v>113</v>
      </c>
      <c r="J41" s="263">
        <v>2</v>
      </c>
      <c r="K41" s="207" t="s">
        <v>0</v>
      </c>
      <c r="L41" s="223">
        <v>7</v>
      </c>
      <c r="M41" s="264" t="s">
        <v>124</v>
      </c>
      <c r="N41" s="180" t="s">
        <v>72</v>
      </c>
      <c r="O41" s="181"/>
      <c r="P41" s="181"/>
      <c r="Q41" s="181"/>
      <c r="R41" s="172"/>
      <c r="S41" s="172"/>
      <c r="T41" s="172"/>
      <c r="U41" s="182"/>
    </row>
    <row r="42" spans="1:21" ht="14.25" customHeight="1">
      <c r="A42" s="209"/>
      <c r="B42" s="211"/>
      <c r="C42" s="212"/>
      <c r="D42" s="194"/>
      <c r="E42" s="195"/>
      <c r="F42" s="204"/>
      <c r="G42" s="253"/>
      <c r="H42" s="220"/>
      <c r="I42" s="265"/>
      <c r="J42" s="263"/>
      <c r="K42" s="207"/>
      <c r="L42" s="223"/>
      <c r="M42" s="265"/>
      <c r="N42" s="183"/>
      <c r="O42" s="184"/>
      <c r="P42" s="184"/>
      <c r="Q42" s="184"/>
      <c r="R42" s="185"/>
      <c r="S42" s="185"/>
      <c r="T42" s="185"/>
      <c r="U42" s="186"/>
    </row>
    <row r="43" spans="1:21" ht="14.25" customHeight="1">
      <c r="A43" s="209">
        <v>18</v>
      </c>
      <c r="B43" s="211"/>
      <c r="C43" s="212"/>
      <c r="D43" s="194" t="s">
        <v>6</v>
      </c>
      <c r="E43" s="195"/>
      <c r="F43" s="267" t="s">
        <v>92</v>
      </c>
      <c r="G43" s="219">
        <v>0.6597222222222222</v>
      </c>
      <c r="H43" s="220"/>
      <c r="I43" s="264" t="s">
        <v>33</v>
      </c>
      <c r="J43" s="263">
        <v>3</v>
      </c>
      <c r="K43" s="207" t="s">
        <v>0</v>
      </c>
      <c r="L43" s="223">
        <v>1</v>
      </c>
      <c r="M43" s="264" t="s">
        <v>30</v>
      </c>
      <c r="N43" s="180" t="s">
        <v>72</v>
      </c>
      <c r="O43" s="181"/>
      <c r="P43" s="181"/>
      <c r="Q43" s="181"/>
      <c r="R43" s="172"/>
      <c r="S43" s="172"/>
      <c r="T43" s="172"/>
      <c r="U43" s="182"/>
    </row>
    <row r="44" spans="1:21" ht="14.25" customHeight="1" thickBot="1">
      <c r="A44" s="210"/>
      <c r="B44" s="213"/>
      <c r="C44" s="214"/>
      <c r="D44" s="217"/>
      <c r="E44" s="218"/>
      <c r="F44" s="268"/>
      <c r="G44" s="221"/>
      <c r="H44" s="222"/>
      <c r="I44" s="266"/>
      <c r="J44" s="270"/>
      <c r="K44" s="269"/>
      <c r="L44" s="224"/>
      <c r="M44" s="266"/>
      <c r="N44" s="190"/>
      <c r="O44" s="191"/>
      <c r="P44" s="191"/>
      <c r="Q44" s="191"/>
      <c r="R44" s="192"/>
      <c r="S44" s="192"/>
      <c r="T44" s="192"/>
      <c r="U44" s="193"/>
    </row>
    <row r="45" spans="1:2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sheetProtection/>
  <mergeCells count="235">
    <mergeCell ref="J35:L36"/>
    <mergeCell ref="J37:L38"/>
    <mergeCell ref="G41:H42"/>
    <mergeCell ref="I41:I42"/>
    <mergeCell ref="M43:M44"/>
    <mergeCell ref="F43:F44"/>
    <mergeCell ref="I43:I44"/>
    <mergeCell ref="K43:K44"/>
    <mergeCell ref="J43:J44"/>
    <mergeCell ref="M37:M38"/>
    <mergeCell ref="A41:A42"/>
    <mergeCell ref="D41:E42"/>
    <mergeCell ref="F41:F42"/>
    <mergeCell ref="J41:J42"/>
    <mergeCell ref="K41:K42"/>
    <mergeCell ref="L41:L42"/>
    <mergeCell ref="M41:M42"/>
    <mergeCell ref="M35:M36"/>
    <mergeCell ref="A35:A36"/>
    <mergeCell ref="D35:E36"/>
    <mergeCell ref="F35:F36"/>
    <mergeCell ref="G35:H36"/>
    <mergeCell ref="A37:A38"/>
    <mergeCell ref="D37:E38"/>
    <mergeCell ref="F37:F38"/>
    <mergeCell ref="G37:H38"/>
    <mergeCell ref="L33:L34"/>
    <mergeCell ref="A33:A34"/>
    <mergeCell ref="D33:E34"/>
    <mergeCell ref="F33:F34"/>
    <mergeCell ref="G33:H34"/>
    <mergeCell ref="A31:A32"/>
    <mergeCell ref="D31:E32"/>
    <mergeCell ref="F31:F32"/>
    <mergeCell ref="G31:H32"/>
    <mergeCell ref="M31:M32"/>
    <mergeCell ref="I31:I32"/>
    <mergeCell ref="J31:J32"/>
    <mergeCell ref="K31:K32"/>
    <mergeCell ref="M29:M30"/>
    <mergeCell ref="N29:O30"/>
    <mergeCell ref="P29:Q30"/>
    <mergeCell ref="R29:S30"/>
    <mergeCell ref="A29:A30"/>
    <mergeCell ref="D29:E30"/>
    <mergeCell ref="F29:F30"/>
    <mergeCell ref="G29:H30"/>
    <mergeCell ref="R25:S26"/>
    <mergeCell ref="T25:U26"/>
    <mergeCell ref="I27:I28"/>
    <mergeCell ref="J27:J28"/>
    <mergeCell ref="K27:K28"/>
    <mergeCell ref="L27:L28"/>
    <mergeCell ref="M27:M28"/>
    <mergeCell ref="R27:S28"/>
    <mergeCell ref="T27:U28"/>
    <mergeCell ref="L25:L26"/>
    <mergeCell ref="M25:M26"/>
    <mergeCell ref="N25:O26"/>
    <mergeCell ref="G25:H26"/>
    <mergeCell ref="I25:I26"/>
    <mergeCell ref="J25:J26"/>
    <mergeCell ref="K25:K26"/>
    <mergeCell ref="R23:S24"/>
    <mergeCell ref="T23:U24"/>
    <mergeCell ref="J23:J24"/>
    <mergeCell ref="K23:K24"/>
    <mergeCell ref="L23:L24"/>
    <mergeCell ref="M23:M24"/>
    <mergeCell ref="G23:H24"/>
    <mergeCell ref="I23:I24"/>
    <mergeCell ref="A27:A28"/>
    <mergeCell ref="D27:E28"/>
    <mergeCell ref="F27:F28"/>
    <mergeCell ref="G27:H28"/>
    <mergeCell ref="A25:A26"/>
    <mergeCell ref="D25:E26"/>
    <mergeCell ref="A23:A24"/>
    <mergeCell ref="D23:E24"/>
    <mergeCell ref="F23:F24"/>
    <mergeCell ref="F25:F26"/>
    <mergeCell ref="R20:S20"/>
    <mergeCell ref="T20:U20"/>
    <mergeCell ref="A21:U21"/>
    <mergeCell ref="B22:C22"/>
    <mergeCell ref="D22:E22"/>
    <mergeCell ref="G22:H22"/>
    <mergeCell ref="J22:L22"/>
    <mergeCell ref="N22:O22"/>
    <mergeCell ref="T22:U22"/>
    <mergeCell ref="P22:Q22"/>
    <mergeCell ref="A17:A18"/>
    <mergeCell ref="P19:Q19"/>
    <mergeCell ref="R19:S19"/>
    <mergeCell ref="T19:U19"/>
    <mergeCell ref="A19:A20"/>
    <mergeCell ref="D19:E19"/>
    <mergeCell ref="G19:H20"/>
    <mergeCell ref="N19:O19"/>
    <mergeCell ref="D20:E20"/>
    <mergeCell ref="N20:O20"/>
    <mergeCell ref="T16:U16"/>
    <mergeCell ref="T17:U17"/>
    <mergeCell ref="D18:E18"/>
    <mergeCell ref="N18:O18"/>
    <mergeCell ref="P18:Q18"/>
    <mergeCell ref="R18:S18"/>
    <mergeCell ref="T18:U18"/>
    <mergeCell ref="G17:H18"/>
    <mergeCell ref="N17:O17"/>
    <mergeCell ref="D16:E16"/>
    <mergeCell ref="N16:O16"/>
    <mergeCell ref="D17:E17"/>
    <mergeCell ref="A13:A14"/>
    <mergeCell ref="P15:Q15"/>
    <mergeCell ref="R15:S15"/>
    <mergeCell ref="T15:U15"/>
    <mergeCell ref="T13:U13"/>
    <mergeCell ref="D14:E14"/>
    <mergeCell ref="N14:O14"/>
    <mergeCell ref="P14:Q14"/>
    <mergeCell ref="R14:S14"/>
    <mergeCell ref="T14:U14"/>
    <mergeCell ref="T11:U11"/>
    <mergeCell ref="D13:E13"/>
    <mergeCell ref="G13:H14"/>
    <mergeCell ref="N13:O13"/>
    <mergeCell ref="P13:Q13"/>
    <mergeCell ref="N12:O12"/>
    <mergeCell ref="P12:Q12"/>
    <mergeCell ref="R12:S12"/>
    <mergeCell ref="T12:U12"/>
    <mergeCell ref="T8:U8"/>
    <mergeCell ref="N10:O10"/>
    <mergeCell ref="P10:Q10"/>
    <mergeCell ref="R10:S10"/>
    <mergeCell ref="T10:U10"/>
    <mergeCell ref="N9:O9"/>
    <mergeCell ref="N5:O5"/>
    <mergeCell ref="P5:Q5"/>
    <mergeCell ref="T7:U7"/>
    <mergeCell ref="R6:S6"/>
    <mergeCell ref="A5:A6"/>
    <mergeCell ref="B5:C20"/>
    <mergeCell ref="D5:E5"/>
    <mergeCell ref="G5:H6"/>
    <mergeCell ref="A9:A10"/>
    <mergeCell ref="D6:E6"/>
    <mergeCell ref="D8:E8"/>
    <mergeCell ref="A15:A16"/>
    <mergeCell ref="D15:E15"/>
    <mergeCell ref="G15:H16"/>
    <mergeCell ref="A1:U2"/>
    <mergeCell ref="A3:U3"/>
    <mergeCell ref="B4:C4"/>
    <mergeCell ref="D4:E4"/>
    <mergeCell ref="G4:H4"/>
    <mergeCell ref="T4:U4"/>
    <mergeCell ref="P4:Q4"/>
    <mergeCell ref="J4:L4"/>
    <mergeCell ref="N4:O4"/>
    <mergeCell ref="R4:S4"/>
    <mergeCell ref="A7:A8"/>
    <mergeCell ref="D7:E7"/>
    <mergeCell ref="G7:H8"/>
    <mergeCell ref="N7:O7"/>
    <mergeCell ref="N8:O8"/>
    <mergeCell ref="D9:E9"/>
    <mergeCell ref="G9:H10"/>
    <mergeCell ref="D10:E10"/>
    <mergeCell ref="A11:A12"/>
    <mergeCell ref="D11:E11"/>
    <mergeCell ref="G11:H12"/>
    <mergeCell ref="D12:E12"/>
    <mergeCell ref="N6:O6"/>
    <mergeCell ref="N31:O32"/>
    <mergeCell ref="P31:Q32"/>
    <mergeCell ref="P6:Q6"/>
    <mergeCell ref="P8:Q8"/>
    <mergeCell ref="P9:Q9"/>
    <mergeCell ref="N11:O11"/>
    <mergeCell ref="P11:Q11"/>
    <mergeCell ref="P25:Q26"/>
    <mergeCell ref="R5:S5"/>
    <mergeCell ref="T5:U5"/>
    <mergeCell ref="R7:S7"/>
    <mergeCell ref="P7:Q7"/>
    <mergeCell ref="T9:U9"/>
    <mergeCell ref="T6:U6"/>
    <mergeCell ref="R8:S8"/>
    <mergeCell ref="R9:S9"/>
    <mergeCell ref="R11:S11"/>
    <mergeCell ref="N15:O15"/>
    <mergeCell ref="P17:Q17"/>
    <mergeCell ref="P20:Q20"/>
    <mergeCell ref="R22:S22"/>
    <mergeCell ref="R16:S16"/>
    <mergeCell ref="R13:S13"/>
    <mergeCell ref="R17:S17"/>
    <mergeCell ref="A43:A44"/>
    <mergeCell ref="B23:C44"/>
    <mergeCell ref="N23:O24"/>
    <mergeCell ref="P23:Q24"/>
    <mergeCell ref="D43:E44"/>
    <mergeCell ref="G43:H44"/>
    <mergeCell ref="L43:L44"/>
    <mergeCell ref="P16:Q16"/>
    <mergeCell ref="D40:F40"/>
    <mergeCell ref="G40:H40"/>
    <mergeCell ref="I29:I30"/>
    <mergeCell ref="L31:L32"/>
    <mergeCell ref="I35:I36"/>
    <mergeCell ref="K33:K34"/>
    <mergeCell ref="I37:I38"/>
    <mergeCell ref="J29:J30"/>
    <mergeCell ref="K29:K30"/>
    <mergeCell ref="L29:L30"/>
    <mergeCell ref="D39:F39"/>
    <mergeCell ref="G39:H39"/>
    <mergeCell ref="N33:O34"/>
    <mergeCell ref="N35:U36"/>
    <mergeCell ref="P33:Q34"/>
    <mergeCell ref="T33:U34"/>
    <mergeCell ref="I33:I34"/>
    <mergeCell ref="J33:J34"/>
    <mergeCell ref="R33:S34"/>
    <mergeCell ref="M33:M34"/>
    <mergeCell ref="N41:U42"/>
    <mergeCell ref="N37:U38"/>
    <mergeCell ref="N43:U44"/>
    <mergeCell ref="N27:O28"/>
    <mergeCell ref="P27:Q28"/>
    <mergeCell ref="T29:U30"/>
    <mergeCell ref="T31:U32"/>
    <mergeCell ref="R31:S32"/>
  </mergeCells>
  <printOptions/>
  <pageMargins left="0.34" right="0.19" top="1" bottom="0.31" header="0.512" footer="0.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恵庭市役所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enet0236</dc:creator>
  <cp:keywords/>
  <dc:description/>
  <cp:lastModifiedBy>門田秀昭</cp:lastModifiedBy>
  <cp:lastPrinted>2012-10-24T13:43:56Z</cp:lastPrinted>
  <dcterms:created xsi:type="dcterms:W3CDTF">2003-04-24T10:03:04Z</dcterms:created>
  <dcterms:modified xsi:type="dcterms:W3CDTF">2012-10-28T09:00:51Z</dcterms:modified>
  <cp:category/>
  <cp:version/>
  <cp:contentType/>
  <cp:contentStatus/>
</cp:coreProperties>
</file>